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xl/drawings/worksheet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heetId="1" name="DAĞITIM" state="visible" r:id="rId3"/>
  </sheets>
  <definedNames/>
  <calcPr/>
</workbook>
</file>

<file path=xl/comments1.xml><?xml version="1.0" encoding="utf-8"?>
<comments xmlns="http://schemas.openxmlformats.org/spreadsheetml/2006/main">
  <authors>
    <author/>
  </authors>
  <commentList>
    <comment ref="D8" authorId="0">
      <text>
        <t xml:space="preserve">
2 Yöntem Var;
1.Yöntem :Vergiden Önceki Ticari Bilanço Karı Esas Alınır
2.Yöntem :Vergiden Sonrası Net Kar Esas Alınır.
NOT: Önceden ayrılmış Yedek Akçelerde göz önüne alınarak Her İkisindede 1.Tertip Yedek Akçe  Ödenmiş Sermayenin %20'sini geçemez.  
</t>
      </text>
    </comment>
    <comment ref="D10" authorId="0">
      <text>
        <t xml:space="preserve">
Ödenmiş Sermayenin %5'i</t>
      </text>
    </comment>
    <comment ref="D12" authorId="0">
      <text>
        <t xml:space="preserve">
Uygulamada iki yol vardır.
Dağıtımına Karar Verilen Kardan birinci temettüye isabet eden kısım düşüldükten sonra kalan tutarın 1/11 veya 1/10'unun ayrılmasıdır.(Burada 1/10)</t>
      </text>
    </comment>
    <comment ref="D15" authorId="0">
      <text>
        <t xml:space="preserve">Mustafa Gülşen:(istisna kazanlarda)
GVK'nın 94/6-b/i bendi uyarınca tevkifat matrahı iki farklı şekilde hesaplanmaktadır.
Birinci Yöntemde ; Dağıtılmasına karar verilen kazancın; istisnaya tabi tutulmuş kurum kazancının yanı sıra istisnaya tabi olmayan kurum kazancınıda içermesi durumunda, dağıtılan kazancın öncelikle istisnaya tabi dağıtılabilir kazançtan oluştuğu kabul edilerek istisna kazançların toplamından, istisna kazançlara ait tevkifat ve fon payı toplamının çıkarılması ile hesaplanır......devamı var</t>
      </text>
    </comment>
  </commentList>
</comments>
</file>

<file path=xl/sharedStrings.xml><?xml version="1.0" encoding="utf-8"?>
<sst xmlns="http://schemas.openxmlformats.org/spreadsheetml/2006/main">
  <si>
    <t>KARIN BEYAN DÖNEMİNDEN ÖNCE TAMAMININ DAĞITIMI</t>
  </si>
  <si>
    <t>BİLGİLER</t>
  </si>
  <si>
    <t>540(Mevcut Yasal Yedekler)</t>
  </si>
  <si>
    <t>541(Mevcut Statü Yedekleri)</t>
  </si>
  <si>
    <t>500(Ödenmiş Sermaye)</t>
  </si>
  <si>
    <t>1.Tertip Y.Akçe Ayırma Sınırı (3x %20)</t>
  </si>
  <si>
    <t>Dağıtıma Esas Ticari Kar</t>
  </si>
  <si>
    <t>İŞLEMLER</t>
  </si>
  <si>
    <t>Birinci Tertip Yedek Akçe (Tic. Bil.Kx %5)</t>
  </si>
  <si>
    <t>Dağıtılabilir Net Dönem Karı ( 4-5 )</t>
  </si>
  <si>
    <t>1.Temettü( Ödenmiş Sermaye  x %5 )</t>
  </si>
  <si>
    <t>Kalan</t>
  </si>
  <si>
    <t>İkinci Tertip Yedek Akçe ( Kalan x %10 )</t>
  </si>
  <si>
    <t>İkinci Temettü  ( 8 - 9)</t>
  </si>
  <si>
    <t>Bürüt Temettü (7 + 10 )</t>
  </si>
  <si>
    <t>Tevkifat Matrahı (Net kar -Yedek Akçeler)</t>
  </si>
  <si>
    <t>Tevkifat Tutarı (12 x %15)</t>
  </si>
  <si>
    <t>Net Temettü  ( 12 - 13 )</t>
  </si>
  <si>
    <t>KALAN    (4 - ( 5+9+11)</t>
  </si>
  <si>
    <t>Geçmiş Yıl Karları</t>
  </si>
  <si>
    <t>331 Ortaklara Borçlar</t>
  </si>
  <si>
    <t>540 Yasal Yedekler</t>
  </si>
  <si>
    <t>Dağıtılan Kurum Kazancının Tahakkuku</t>
  </si>
  <si>
    <t>Ortaklara Borçlar</t>
  </si>
  <si>
    <t>102 / 100  Banka ,Kasa....</t>
  </si>
  <si>
    <t>360 Ödenecek Vergi Ve Fonlar</t>
  </si>
  <si>
    <t>Ortaklara Kar Dağıtımının Ödenmesi</t>
  </si>
  <si>
    <t>ORTAĞIN GELİR VERGİSİ DURUMU</t>
  </si>
  <si>
    <t>PARAMETRELER</t>
  </si>
  <si>
    <t>İLGİLİ YIL GV 1.DİLİMİ</t>
  </si>
  <si>
    <t>İLGİLİ YIL GV 2.DİLİMİ</t>
  </si>
  <si>
    <t>İLGİLİ YIL GV 3.DİLİMİ (Ücret Dışı)</t>
  </si>
  <si>
    <t>Beyan Sınırı (İlgili Yılın 2.GV Dilimidir)</t>
  </si>
  <si>
    <t>HESAPLAMALAR</t>
  </si>
  <si>
    <t>Ortağa İsabet Eden Kar Payı ( 2 Ortaklı, Eşit Hisseli İçin .)</t>
  </si>
  <si>
    <t>Kar Dağıtımında Kesilen Gelir Vergisi ( 2 Ortaklı, Eşit Hisseli İçin..)</t>
  </si>
  <si>
    <t>Kar Payından Hesaplanan Gelir vergisi (2014 İçin..)</t>
  </si>
</sst>
</file>

<file path=xl/styles.xml><?xml version="1.0" encoding="utf-8"?>
<styleSheet xmlns="http://schemas.openxmlformats.org/spreadsheetml/2006/main" xmlns:x14ac="http://schemas.microsoft.com/office/spreadsheetml/2009/9/ac" xmlns:mc="http://schemas.openxmlformats.org/markup-compatibility/2006">
  <fonts count="8">
    <font>
      <sz val="10.0"/>
      <name val="Arial"/>
    </font>
    <font>
      <b/>
      <sz val="12.0"/>
      <color rgb="FFFFFFFF"/>
      <name val="Arial"/>
    </font>
    <font>
      <b/>
      <sz val="8.0"/>
      <color rgb="FF000000"/>
      <name val="Arial"/>
    </font>
    <font>
      <sz val="10.0"/>
      <color rgb="FFFF0000"/>
      <name val="Arial"/>
    </font>
    <font>
      <b/>
      <sz val="10.0"/>
      <name val="Arial"/>
    </font>
    <font>
      <b/>
      <color rgb="FFFFFFFF"/>
    </font>
    <font>
      <color rgb="FFFFFFFF"/>
    </font>
    <font/>
  </fonts>
  <fills count="10">
    <fill>
      <patternFill patternType="none"/>
    </fill>
    <fill>
      <patternFill patternType="lightGray"/>
    </fill>
    <fill>
      <patternFill patternType="solid">
        <fgColor rgb="FF33CCCC"/>
        <bgColor rgb="FF33CCCC"/>
      </patternFill>
    </fill>
    <fill>
      <patternFill patternType="solid">
        <fgColor rgb="FFFF9900"/>
        <bgColor rgb="FFFF9900"/>
      </patternFill>
    </fill>
    <fill>
      <patternFill patternType="solid">
        <fgColor rgb="FFFFFFFF"/>
        <bgColor rgb="FFFFFFFF"/>
      </patternFill>
    </fill>
    <fill>
      <patternFill patternType="solid">
        <fgColor rgb="FFFFFF00"/>
        <bgColor rgb="FFFFFF00"/>
      </patternFill>
    </fill>
    <fill>
      <patternFill patternType="solid">
        <fgColor rgb="FFFFCC99"/>
        <bgColor rgb="FFFFCC99"/>
      </patternFill>
    </fill>
    <fill>
      <patternFill patternType="solid">
        <fgColor rgb="FF666666"/>
        <bgColor rgb="FF666666"/>
      </patternFill>
    </fill>
    <fill>
      <patternFill patternType="solid">
        <fgColor rgb="FFB7B7B7"/>
        <bgColor rgb="FFB7B7B7"/>
      </patternFill>
    </fill>
    <fill>
      <patternFill patternType="solid">
        <fgColor rgb="FFCCCCCC"/>
        <bgColor rgb="FFCCCCCC"/>
      </patternFill>
    </fill>
  </fills>
  <borders count="6">
    <border>
      <left/>
      <right/>
      <top/>
      <bottom/>
      <diagonal/>
    </border>
    <border>
      <left/>
      <right/>
      <top/>
      <bottom/>
    </border>
    <border>
      <left/>
      <right style="thin">
        <color rgb="FF000000"/>
      </right>
      <top/>
      <bottom/>
    </border>
    <border>
      <left style="thin">
        <color rgb="FF000000"/>
      </left>
      <right style="thin">
        <color rgb="FF000000"/>
      </right>
      <top style="thin">
        <color rgb="FF000000"/>
      </top>
      <bottom style="thin">
        <color rgb="FF000000"/>
      </bottom>
    </border>
    <border>
      <left/>
      <right/>
      <top style="thin">
        <color rgb="FF000000"/>
      </top>
      <bottom/>
    </border>
    <border>
      <left/>
      <right/>
      <top/>
      <bottom style="thin">
        <color rgb="FF000000"/>
      </bottom>
    </border>
  </borders>
  <cellStyleXfs count="1">
    <xf fillId="0" numFmtId="0" borderId="0" fontId="0"/>
  </cellStyleXfs>
  <cellXfs count="38">
    <xf fillId="0" numFmtId="0" borderId="0" fontId="0"/>
    <xf applyBorder="1" applyAlignment="1" fillId="2" xfId="0" numFmtId="0" borderId="1" applyFont="1" fontId="1" applyFill="1">
      <alignment horizontal="center" wrapText="1"/>
    </xf>
    <xf fillId="0" xfId="0" numFmtId="0" borderId="1" applyFont="1" fontId="0"/>
    <xf applyBorder="1" applyAlignment="1" fillId="3" xfId="0" numFmtId="0" borderId="2" applyFont="1" fontId="2" applyFill="1">
      <alignment vertical="center" horizontal="center"/>
    </xf>
    <xf applyBorder="1" applyAlignment="1" fillId="4" xfId="0" numFmtId="0" borderId="3" applyFont="1" fontId="0" applyFill="1">
      <alignment horizontal="center"/>
    </xf>
    <xf applyBorder="1" applyAlignment="1" fillId="4" xfId="0" numFmtId="0" borderId="3" applyFont="1" fontId="0">
      <alignment/>
    </xf>
    <xf applyBorder="1" applyAlignment="1" fillId="5" xfId="0" numFmtId="4" borderId="3" applyFont="1" fontId="0" applyNumberFormat="1" applyFill="1">
      <alignment/>
    </xf>
    <xf applyBorder="1" fillId="4" xfId="0" numFmtId="0" borderId="3" applyFont="1" fontId="0"/>
    <xf fillId="0" xfId="0" numFmtId="3" borderId="1" applyFont="1" fontId="0" applyNumberFormat="1"/>
    <xf applyBorder="1" applyAlignment="1" fillId="4" xfId="0" numFmtId="0" borderId="3" applyFont="1" fontId="0">
      <alignment horizontal="center"/>
    </xf>
    <xf applyBorder="1" fillId="0" xfId="0" numFmtId="4" borderId="3" applyFont="1" fontId="0" applyNumberFormat="1"/>
    <xf applyBorder="1" applyAlignment="1" fillId="0" xfId="0" numFmtId="0" borderId="1" applyFont="1" fontId="2">
      <alignment vertical="center" horizontal="center"/>
    </xf>
    <xf applyAlignment="1" fillId="0" xfId="0" numFmtId="0" borderId="1" applyFont="1" fontId="0">
      <alignment horizontal="center"/>
    </xf>
    <xf applyAlignment="1" fillId="0" xfId="0" numFmtId="0" borderId="1" applyFont="1" fontId="0">
      <alignment/>
    </xf>
    <xf applyAlignment="1" fillId="0" xfId="0" numFmtId="4" borderId="1" applyFont="1" fontId="0" applyNumberFormat="1">
      <alignment/>
    </xf>
    <xf applyBorder="1" applyAlignment="1" fillId="3" xfId="0" numFmtId="0" borderId="1" applyFont="1" fontId="2">
      <alignment vertical="center" horizontal="center"/>
    </xf>
    <xf applyAlignment="1" fillId="0" xfId="0" numFmtId="0" borderId="1" applyFont="1" fontId="3">
      <alignment horizontal="left"/>
    </xf>
    <xf applyBorder="1" fillId="0" xfId="0" numFmtId="4" borderId="3" applyFont="1" fontId="4" applyNumberFormat="1"/>
    <xf applyBorder="1" applyAlignment="1" fillId="6" xfId="0" numFmtId="0" borderId="4" applyFont="1" fontId="0" applyFill="1">
      <alignment/>
    </xf>
    <xf applyBorder="1" fillId="6" xfId="0" numFmtId="0" borderId="4" applyFont="1" fontId="0"/>
    <xf applyBorder="1" fillId="6" xfId="0" numFmtId="4" borderId="4" applyFont="1" fontId="0" applyNumberFormat="1"/>
    <xf applyBorder="1" fillId="6" xfId="0" numFmtId="0" borderId="1" applyFont="1" fontId="0"/>
    <xf applyBorder="1" fillId="6" xfId="0" numFmtId="3" borderId="1" applyFont="1" fontId="0" applyNumberFormat="1"/>
    <xf applyBorder="1" fillId="6" xfId="0" numFmtId="4" borderId="1" applyFont="1" fontId="0" applyNumberFormat="1"/>
    <xf applyBorder="1" fillId="6" xfId="0" numFmtId="0" borderId="5" applyFont="1" fontId="0"/>
    <xf applyBorder="1" fillId="6" xfId="0" numFmtId="3" borderId="5" applyFont="1" fontId="0" applyNumberFormat="1"/>
    <xf applyBorder="1" applyAlignment="1" fillId="2" xfId="0" numFmtId="0" borderId="1" applyFont="1" fontId="1">
      <alignment horizontal="center" wrapText="1"/>
    </xf>
    <xf applyBorder="1" applyAlignment="1" fillId="7" xfId="0" numFmtId="0" borderId="3" applyFont="1" fontId="5" applyFill="1">
      <alignment wrapText="1"/>
    </xf>
    <xf applyBorder="1" applyAlignment="1" fillId="8" xfId="0" numFmtId="0" borderId="3" applyFont="1" fontId="6" applyFill="1">
      <alignment wrapText="1"/>
    </xf>
    <xf applyBorder="1" applyAlignment="1" fillId="5" xfId="0" numFmtId="4" borderId="3" applyFont="1" fontId="7" applyNumberFormat="1">
      <alignment wrapText="1"/>
    </xf>
    <xf applyAlignment="1" fillId="0" xfId="0" numFmtId="4" borderId="1" applyFont="1" fontId="7" applyNumberFormat="1">
      <alignment wrapText="1"/>
    </xf>
    <xf applyBorder="1" applyAlignment="1" fillId="0" xfId="0" numFmtId="4" borderId="3" applyFont="1" fontId="7" applyNumberFormat="1">
      <alignment wrapText="1"/>
    </xf>
    <xf applyAlignment="1" fillId="0" xfId="0" numFmtId="0" borderId="1" applyFont="1" fontId="5">
      <alignment wrapText="1"/>
    </xf>
    <xf applyBorder="1" applyAlignment="1" fillId="9" xfId="0" numFmtId="0" borderId="3" applyFont="1" fontId="6" applyFill="1">
      <alignment wrapText="1"/>
    </xf>
    <xf applyBorder="1" applyAlignment="1" fillId="0" xfId="0" numFmtId="4" borderId="3" applyFont="1" fontId="7" applyNumberFormat="1">
      <alignment wrapText="1"/>
    </xf>
    <xf applyBorder="1" applyAlignment="1" fillId="9" xfId="0" numFmtId="0" borderId="3" applyFont="1" fontId="6">
      <alignment horizontal="right" wrapText="1"/>
    </xf>
    <xf applyBorder="1" applyAlignment="1" fillId="0" xfId="0" numFmtId="0" borderId="3" applyFont="1" fontId="7">
      <alignment wrapText="1"/>
    </xf>
    <xf applyAlignment="1" fillId="0" xfId="0" numFmtId="0" borderId="1" applyFont="1" fontId="7">
      <alignment wrapText="1"/>
    </xf>
  </cellXfs>
  <cellStyles count="1">
    <cellStyle builtinId="0" name="Normal" xf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1.xml" Type="http://schemas.openxmlformats.org/officeDocument/2006/relationships/worksheet" Id="rId3"/></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Target="../drawings/worksheetdrawing1.xml" Type="http://schemas.openxmlformats.org/officeDocument/2006/relationships/drawing" Id="rId2"/><Relationship Target="../comments1.xml" Type="http://schemas.openxmlformats.org/officeDocument/2006/relationships/comments" Id="rId1"/><Relationship Target="../drawings/vmlDrawing1.vml" Type="http://schemas.openxmlformats.org/officeDocument/2006/relationships/vmlDrawing" Id="rId3"/></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showGridLines="0" workbookViewId="0"/>
  </sheetViews>
  <sheetFormatPr customHeight="1" defaultColWidth="17.29" defaultRowHeight="15.75"/>
  <cols>
    <col min="1" customWidth="1" max="1" width="10.43"/>
    <col min="2" customWidth="1" max="2" width="7.29"/>
    <col min="3" customWidth="1" max="3" width="40.29"/>
    <col min="4" customWidth="1" max="4" width="16.71"/>
    <col min="5" customWidth="1" max="5" width="14.29"/>
    <col min="6" customWidth="1" max="9" width="8.0"/>
    <col min="10" customWidth="1" max="15" width="17.29"/>
  </cols>
  <sheetData>
    <row customHeight="1" r="1" ht="26.25">
      <c t="s" s="1" r="A1">
        <v>0</v>
      </c>
      <c s="2" r="E1"/>
      <c s="2" r="F1"/>
      <c s="2" r="G1"/>
      <c s="2" r="H1"/>
      <c s="2" r="I1"/>
      <c s="2" r="J1"/>
      <c s="2" r="K1"/>
      <c s="2" r="L1"/>
      <c s="2" r="M1"/>
      <c s="2" r="N1"/>
      <c s="2" r="O1"/>
    </row>
    <row customHeight="1" r="2" ht="15.0">
      <c t="s" s="3" r="A2">
        <v>1</v>
      </c>
      <c s="4" r="B2">
        <v>1.0</v>
      </c>
      <c t="s" s="5" r="C2">
        <v>2</v>
      </c>
      <c s="6" r="D2">
        <v>10000.0</v>
      </c>
      <c s="2" r="E2"/>
      <c s="2" r="F2"/>
      <c s="2" r="G2"/>
      <c s="2" r="H2"/>
      <c s="2" r="I2"/>
      <c s="2" r="J2"/>
      <c s="2" r="K2"/>
      <c s="2" r="L2"/>
      <c s="2" r="M2"/>
      <c s="2" r="N2"/>
      <c s="2" r="O2"/>
    </row>
    <row customHeight="1" r="3" ht="15.0">
      <c s="4" r="B3">
        <v>2.0</v>
      </c>
      <c t="s" s="5" r="C3">
        <v>3</v>
      </c>
      <c s="6" r="D3">
        <v>2000.0</v>
      </c>
      <c s="2" r="E3"/>
      <c s="2" r="F3"/>
      <c s="2" r="G3"/>
      <c s="2" r="H3"/>
      <c s="2" r="I3"/>
      <c s="2" r="J3"/>
      <c s="2" r="K3"/>
      <c s="2" r="L3"/>
      <c s="2" r="M3"/>
      <c s="2" r="N3"/>
      <c s="2" r="O3"/>
    </row>
    <row customHeight="1" r="4" ht="15.0">
      <c s="4" r="B4">
        <v>3.0</v>
      </c>
      <c t="s" s="7" r="C4">
        <v>4</v>
      </c>
      <c s="6" r="D4">
        <v>250000.0</v>
      </c>
      <c s="8" r="E4"/>
      <c s="2" r="F4"/>
      <c s="2" r="G4"/>
      <c s="2" r="H4"/>
      <c s="2" r="I4"/>
      <c s="2" r="J4"/>
      <c s="2" r="K4"/>
      <c s="2" r="L4"/>
      <c s="2" r="M4"/>
      <c s="2" r="N4"/>
      <c s="2" r="O4"/>
    </row>
    <row customHeight="1" r="5" ht="15.0">
      <c s="9" r="B5"/>
      <c t="s" s="7" r="C5">
        <v>5</v>
      </c>
      <c t="str" s="10" r="D5">
        <f>D4*0.2</f>
        <v>50.000,00</v>
      </c>
      <c s="8" r="E5"/>
      <c s="2" r="F5"/>
      <c s="2" r="G5"/>
      <c s="2" r="H5"/>
      <c s="2" r="I5"/>
      <c s="2" r="J5"/>
      <c s="2" r="K5"/>
      <c s="2" r="L5"/>
      <c s="2" r="M5"/>
      <c s="2" r="N5"/>
      <c s="2" r="O5"/>
    </row>
    <row customHeight="1" r="6" ht="15.0">
      <c s="4" r="B6">
        <v>4.0</v>
      </c>
      <c t="s" s="5" r="C6">
        <v>6</v>
      </c>
      <c s="6" r="D6">
        <v>200000.0</v>
      </c>
      <c s="2" r="E6"/>
      <c s="2" r="F6"/>
      <c s="2" r="G6"/>
      <c s="2" r="H6"/>
      <c s="2" r="I6"/>
      <c s="2" r="J6"/>
      <c s="2" r="K6"/>
      <c s="2" r="L6"/>
      <c s="2" r="M6"/>
      <c s="2" r="N6"/>
      <c s="2" r="O6"/>
    </row>
    <row customHeight="1" r="7" ht="19.5">
      <c s="11" r="A7"/>
      <c s="12" r="B7"/>
      <c s="13" r="C7"/>
      <c s="14" r="D7"/>
      <c s="2" r="E7"/>
      <c s="2" r="F7"/>
      <c s="2" r="G7"/>
      <c s="2" r="H7"/>
      <c s="2" r="I7"/>
      <c s="2" r="J7"/>
      <c s="2" r="K7"/>
      <c s="2" r="L7"/>
      <c s="2" r="M7"/>
      <c s="2" r="N7"/>
      <c s="2" r="O7"/>
    </row>
    <row customHeight="1" r="8" ht="21.0">
      <c t="s" s="15" r="A8">
        <v>7</v>
      </c>
      <c s="4" r="B8">
        <v>5.0</v>
      </c>
      <c t="s" s="7" r="C8">
        <v>8</v>
      </c>
      <c t="str" s="10" r="D8">
        <f>D6*0.05</f>
        <v>10.000,00</v>
      </c>
      <c t="str" s="16" r="E8">
        <f>if((D4*0.2)&lt;(D2+D8),"%20 lik Sınır Aşılmıştır.En fazla"&amp;" "&amp;D5-D2&amp;" TL ayıra bilirsiniz.","")</f>
        <v/>
      </c>
      <c s="2" r="F8"/>
      <c s="2" r="G8"/>
      <c s="2" r="H8"/>
      <c s="2" r="I8"/>
      <c s="2" r="J8"/>
      <c s="2" r="K8"/>
      <c s="2" r="L8"/>
      <c s="2" r="M8"/>
      <c s="2" r="N8"/>
      <c s="2" r="O8"/>
    </row>
    <row customHeight="1" r="9" ht="12.75">
      <c s="4" r="B9">
        <v>6.0</v>
      </c>
      <c t="s" s="5" r="C9">
        <v>9</v>
      </c>
      <c t="str" s="10" r="D9">
        <f>D6-D8</f>
        <v>190.000,00</v>
      </c>
      <c s="2" r="E9"/>
      <c s="2" r="F9"/>
      <c s="2" r="G9"/>
      <c s="2" r="H9"/>
      <c s="2" r="I9"/>
      <c s="2" r="J9"/>
      <c s="2" r="K9"/>
      <c s="2" r="L9"/>
      <c s="2" r="M9"/>
      <c s="2" r="N9"/>
      <c s="2" r="O9"/>
    </row>
    <row customHeight="1" r="10" ht="12.75">
      <c s="4" r="B10">
        <v>7.0</v>
      </c>
      <c t="s" s="7" r="C10">
        <v>10</v>
      </c>
      <c t="str" s="10" r="D10">
        <f>D4*0.05</f>
        <v>12.500,00</v>
      </c>
      <c s="2" r="E10"/>
      <c s="2" r="F10"/>
      <c s="2" r="G10"/>
      <c s="2" r="H10"/>
      <c s="2" r="I10"/>
      <c s="2" r="J10"/>
      <c s="2" r="K10"/>
      <c s="2" r="L10"/>
      <c s="2" r="M10"/>
      <c s="2" r="N10"/>
      <c s="2" r="O10"/>
    </row>
    <row customHeight="1" r="11" ht="12.75">
      <c s="4" r="B11">
        <v>8.0</v>
      </c>
      <c t="s" s="7" r="C11">
        <v>11</v>
      </c>
      <c t="str" s="10" r="D11">
        <f>D9-D10</f>
        <v>177.500,00</v>
      </c>
      <c s="2" r="E11"/>
      <c s="2" r="F11"/>
      <c s="2" r="G11"/>
      <c s="2" r="H11"/>
      <c s="2" r="I11"/>
      <c s="2" r="J11"/>
      <c s="2" r="K11"/>
      <c s="2" r="L11"/>
      <c s="2" r="M11"/>
      <c s="2" r="N11"/>
      <c s="2" r="O11"/>
    </row>
    <row customHeight="1" r="12" ht="12.75">
      <c s="4" r="B12">
        <v>9.0</v>
      </c>
      <c t="s" s="7" r="C12">
        <v>12</v>
      </c>
      <c t="str" s="10" r="D12">
        <f>D11/10</f>
        <v>17.750,00</v>
      </c>
      <c s="2" r="E12"/>
      <c s="2" r="F12"/>
      <c s="2" r="G12"/>
      <c s="2" r="H12"/>
      <c s="2" r="I12"/>
      <c s="2" r="J12"/>
      <c s="2" r="K12"/>
      <c s="2" r="L12"/>
      <c s="2" r="M12"/>
      <c s="2" r="N12"/>
      <c s="2" r="O12"/>
    </row>
    <row customHeight="1" r="13" ht="12.75">
      <c s="4" r="B13">
        <v>10.0</v>
      </c>
      <c t="s" s="5" r="C13">
        <v>13</v>
      </c>
      <c t="str" s="10" r="D13">
        <f>D11-D12</f>
        <v>159.750,00</v>
      </c>
      <c s="2" r="E13"/>
      <c s="2" r="F13"/>
      <c s="2" r="G13"/>
      <c s="2" r="H13"/>
      <c s="2" r="I13"/>
      <c s="2" r="J13"/>
      <c s="2" r="K13"/>
      <c s="2" r="L13"/>
      <c s="2" r="M13"/>
      <c s="2" r="N13"/>
      <c s="2" r="O13"/>
    </row>
    <row customHeight="1" r="14" ht="12.75">
      <c s="4" r="B14">
        <v>11.0</v>
      </c>
      <c t="s" s="5" r="C14">
        <v>14</v>
      </c>
      <c t="str" s="10" r="D14">
        <f>D10+D13</f>
        <v>172.250,00</v>
      </c>
      <c s="2" r="E14"/>
      <c s="2" r="F14"/>
      <c s="2" r="G14"/>
      <c s="2" r="H14"/>
      <c s="2" r="I14"/>
      <c s="2" r="J14"/>
      <c s="2" r="K14"/>
      <c s="2" r="L14"/>
      <c s="2" r="M14"/>
      <c s="2" r="N14"/>
      <c s="2" r="O14"/>
    </row>
    <row customHeight="1" r="15" ht="12.75">
      <c s="4" r="B15">
        <v>12.0</v>
      </c>
      <c t="s" s="7" r="C15">
        <v>15</v>
      </c>
      <c t="str" s="10" r="D15">
        <f>D6-(D8+D12)</f>
        <v>172.250,00</v>
      </c>
      <c s="2" r="E15"/>
      <c s="2" r="F15"/>
      <c s="2" r="G15"/>
      <c s="2" r="H15"/>
      <c s="2" r="I15"/>
      <c s="2" r="J15"/>
      <c s="2" r="K15"/>
      <c s="2" r="L15"/>
      <c s="2" r="M15"/>
      <c s="2" r="N15"/>
      <c s="2" r="O15"/>
    </row>
    <row customHeight="1" r="16" ht="12.75">
      <c s="4" r="B16">
        <v>13.0</v>
      </c>
      <c t="s" s="5" r="C16">
        <v>16</v>
      </c>
      <c t="str" s="17" r="D16">
        <f>D15*0.15</f>
        <v>25.837,50</v>
      </c>
      <c s="2" r="E16"/>
      <c s="2" r="F16"/>
      <c s="2" r="G16"/>
      <c s="2" r="H16"/>
      <c s="2" r="I16"/>
      <c s="2" r="J16"/>
      <c s="2" r="K16"/>
      <c s="2" r="L16"/>
      <c s="2" r="M16"/>
      <c s="2" r="N16"/>
      <c s="2" r="O16"/>
    </row>
    <row customHeight="1" r="17" ht="12.75">
      <c s="2" r="A17"/>
      <c s="4" r="B17">
        <v>14.0</v>
      </c>
      <c t="s" s="5" r="C17">
        <v>17</v>
      </c>
      <c t="str" s="10" r="D17">
        <f>D15-D16</f>
        <v>146.412,50</v>
      </c>
      <c s="2" r="E17"/>
      <c s="2" r="F17"/>
      <c s="2" r="G17"/>
      <c s="2" r="H17"/>
      <c s="2" r="I17"/>
      <c s="2" r="J17"/>
      <c s="2" r="K17"/>
      <c s="2" r="L17"/>
      <c s="2" r="M17"/>
      <c s="2" r="N17"/>
      <c s="2" r="O17"/>
    </row>
    <row customHeight="1" r="18" ht="12.75">
      <c s="2" r="A18"/>
      <c s="4" r="B18">
        <v>15.0</v>
      </c>
      <c t="s" s="5" r="C18">
        <v>18</v>
      </c>
      <c t="str" s="10" r="D18">
        <f>D6-(D8+D12+D14)</f>
        <v>0,00</v>
      </c>
      <c s="2" r="E18"/>
      <c s="2" r="F18"/>
      <c s="2" r="G18"/>
      <c s="2" r="H18"/>
      <c s="2" r="I18"/>
      <c s="2" r="J18"/>
      <c s="2" r="K18"/>
      <c s="2" r="L18"/>
      <c s="2" r="M18"/>
      <c s="2" r="N18"/>
      <c s="2" r="O18"/>
    </row>
    <row customHeight="1" r="19" ht="12.75">
      <c s="2" r="A19"/>
      <c s="2" r="B19"/>
      <c s="2" r="C19"/>
      <c s="2" r="D19"/>
      <c s="2" r="E19"/>
      <c s="2" r="F19"/>
      <c s="2" r="G19"/>
      <c s="2" r="H19"/>
      <c s="2" r="I19"/>
      <c s="2" r="J19"/>
      <c s="2" r="K19"/>
      <c s="2" r="L19"/>
      <c s="2" r="M19"/>
      <c s="2" r="N19"/>
      <c s="2" r="O19"/>
    </row>
    <row customHeight="1" r="20" ht="12.75">
      <c s="18" r="A20">
        <v>570.0</v>
      </c>
      <c t="s" s="19" r="B20">
        <v>19</v>
      </c>
      <c t="str" s="20" r="C20">
        <f>D6</f>
        <v>200.000,00</v>
      </c>
      <c s="19" r="D20"/>
      <c s="2" r="E20"/>
      <c s="2" r="F20"/>
      <c s="2" r="G20"/>
      <c s="2" r="H20"/>
      <c s="2" r="I20"/>
      <c s="2" r="J20"/>
      <c s="2" r="K20"/>
      <c s="2" r="L20"/>
      <c s="2" r="M20"/>
      <c s="2" r="N20"/>
      <c s="2" r="O20"/>
    </row>
    <row customHeight="1" r="21" ht="12.75">
      <c s="21" r="A21"/>
      <c t="s" s="21" r="B21">
        <v>20</v>
      </c>
      <c s="22" r="C21"/>
      <c t="str" s="23" r="D21">
        <f>C20-D22</f>
        <v>172.250,00</v>
      </c>
      <c s="2" r="E21"/>
      <c s="2" r="F21"/>
      <c s="2" r="G21"/>
      <c s="2" r="H21"/>
      <c s="2" r="I21"/>
      <c s="2" r="J21"/>
      <c s="2" r="K21"/>
      <c s="2" r="L21"/>
      <c s="2" r="M21"/>
      <c s="2" r="N21"/>
      <c s="2" r="O21"/>
    </row>
    <row customHeight="1" r="22" ht="12.75">
      <c s="21" r="A22"/>
      <c t="s" s="21" r="B22">
        <v>21</v>
      </c>
      <c s="22" r="C22"/>
      <c t="str" s="23" r="D22">
        <f>D8+D12</f>
        <v>27.750,00</v>
      </c>
      <c s="2" r="E22"/>
      <c s="2" r="F22"/>
      <c s="2" r="G22"/>
      <c s="2" r="H22"/>
      <c s="2" r="I22"/>
      <c s="2" r="J22"/>
      <c s="2" r="K22"/>
      <c s="2" r="L22"/>
      <c s="2" r="M22"/>
      <c s="2" r="N22"/>
      <c s="2" r="O22"/>
    </row>
    <row customHeight="1" r="23" ht="12.75">
      <c s="24" r="A23"/>
      <c t="s" s="24" r="B23">
        <v>22</v>
      </c>
      <c s="25" r="C23"/>
      <c s="24" r="D23"/>
      <c s="2" r="E23"/>
      <c s="2" r="F23"/>
      <c s="2" r="G23"/>
      <c s="2" r="H23"/>
      <c s="2" r="I23"/>
      <c s="2" r="J23"/>
      <c s="2" r="K23"/>
      <c s="2" r="L23"/>
      <c s="2" r="M23"/>
      <c s="2" r="N23"/>
      <c s="2" r="O23"/>
    </row>
    <row customHeight="1" r="24" ht="12.75">
      <c s="18" r="A24">
        <v>331.0</v>
      </c>
      <c t="s" s="19" r="B24">
        <v>23</v>
      </c>
      <c t="str" s="20" r="C24">
        <f>D21</f>
        <v>172.250,00</v>
      </c>
      <c s="19" r="D24"/>
      <c s="2" r="E24"/>
      <c s="2" r="F24"/>
      <c s="2" r="G24"/>
      <c s="2" r="H24"/>
      <c s="2" r="I24"/>
      <c s="2" r="J24"/>
      <c s="2" r="K24"/>
      <c s="2" r="L24"/>
      <c s="2" r="M24"/>
      <c s="2" r="N24"/>
      <c s="2" r="O24"/>
    </row>
    <row customHeight="1" r="25" ht="12.75">
      <c s="21" r="A25"/>
      <c t="s" s="21" r="B25">
        <v>24</v>
      </c>
      <c s="22" r="C25"/>
      <c t="str" s="23" r="D25">
        <f>C24-D26</f>
        <v>146.412,50</v>
      </c>
      <c s="2" r="E25"/>
      <c s="2" r="F25"/>
      <c s="2" r="G25"/>
      <c s="2" r="H25"/>
      <c s="2" r="I25"/>
      <c s="2" r="J25"/>
      <c s="2" r="K25"/>
      <c s="2" r="L25"/>
      <c s="2" r="M25"/>
      <c s="2" r="N25"/>
      <c s="2" r="O25"/>
    </row>
    <row customHeight="1" r="26" ht="12.75">
      <c s="21" r="A26"/>
      <c t="s" s="21" r="B26">
        <v>25</v>
      </c>
      <c s="22" r="C26"/>
      <c t="str" s="23" r="D26">
        <f>D16</f>
        <v>25.837,50</v>
      </c>
      <c s="2" r="E26"/>
      <c s="2" r="F26"/>
      <c s="2" r="G26"/>
      <c s="2" r="H26"/>
      <c s="2" r="I26"/>
      <c s="2" r="J26"/>
      <c s="2" r="K26"/>
      <c s="2" r="L26"/>
      <c s="2" r="M26"/>
      <c s="2" r="N26"/>
      <c s="2" r="O26"/>
    </row>
    <row customHeight="1" r="27" ht="12.75">
      <c s="24" r="A27"/>
      <c t="s" s="24" r="B27">
        <v>26</v>
      </c>
      <c s="25" r="C27"/>
      <c s="24" r="D27"/>
      <c s="2" r="E27"/>
      <c s="2" r="F27"/>
      <c s="2" r="G27"/>
      <c s="2" r="H27"/>
      <c s="2" r="I27"/>
      <c s="2" r="J27"/>
      <c s="2" r="K27"/>
      <c s="2" r="L27"/>
      <c s="2" r="M27"/>
      <c s="2" r="N27"/>
      <c s="2" r="O27"/>
    </row>
    <row customHeight="1" r="28" ht="15.75"/>
    <row customHeight="1" r="29" ht="15.75"/>
    <row customHeight="1" r="30" ht="15.75"/>
    <row customHeight="1" r="31" ht="15.75">
      <c t="s" s="26" r="A31">
        <v>27</v>
      </c>
    </row>
    <row customHeight="1" r="32" ht="15.75">
      <c t="s" s="27" r="A32">
        <v>28</v>
      </c>
    </row>
    <row customHeight="1" r="33" ht="15.75">
      <c t="s" s="28" r="A33">
        <v>29</v>
      </c>
      <c s="29" r="D33">
        <v>10700.0</v>
      </c>
      <c s="30" r="E33"/>
    </row>
    <row customHeight="1" r="34" ht="15.75">
      <c t="s" s="28" r="A34">
        <v>30</v>
      </c>
      <c s="29" r="D34">
        <v>26000.0</v>
      </c>
      <c s="30" r="E34"/>
    </row>
    <row customHeight="1" r="35" ht="15.75">
      <c t="s" s="28" r="A35">
        <v>31</v>
      </c>
      <c s="29" r="D35">
        <v>60000.0</v>
      </c>
      <c s="30" r="E35"/>
    </row>
    <row customHeight="1" r="36" ht="15.75">
      <c t="s" s="28" r="A36">
        <v>32</v>
      </c>
      <c t="str" s="31" r="D36">
        <f>D34</f>
        <v>26.000,00</v>
      </c>
    </row>
    <row customHeight="1" r="37" ht="15.75">
      <c s="32" r="A37"/>
    </row>
    <row customHeight="1" r="38" ht="15.75">
      <c t="s" s="27" r="A38">
        <v>33</v>
      </c>
    </row>
    <row customHeight="1" r="39" ht="15.75">
      <c t="s" s="33" r="A39">
        <v>34</v>
      </c>
      <c t="str" s="34" r="D39">
        <f>IF((C24/2)&lt;D36,"Beyan Yok",C24/2)</f>
        <v>86.125,00</v>
      </c>
    </row>
    <row customHeight="1" r="40" ht="15.75">
      <c t="s" s="33" r="A40">
        <v>35</v>
      </c>
      <c t="str" s="34" r="D40">
        <f>D26/2</f>
        <v>12.918,75</v>
      </c>
    </row>
    <row customHeight="1" r="41" ht="15.75">
      <c t="s" s="33" r="A41">
        <v>36</v>
      </c>
      <c t="str" s="34" r="D41">
        <f>IF(D39&lt;=D33,D39*15%,IF(AND(D39&gt;D33,D39&lt;=D34),(D39-D33)*20%+D33*0.15,IF(AND(D39&gt;D34,D39&lt;=D35),((D39-D34)*27%+(((D34-D33)*0.2)+(D33*0.15))),((D39-D35)*35%+((D35-D34)*0.27)+(((D34-D33)*0.2)+(D33*0.15))))))</f>
        <v>22.988,75</v>
      </c>
    </row>
    <row customHeight="1" r="42" ht="15.75">
      <c t="str" s="35" r="A42">
        <f>IF(D42&gt;0,"Ödenecek","İade İstenecek")</f>
        <v>Ödenecek</v>
      </c>
      <c t="str" s="36" r="D42">
        <f>D41-D40</f>
        <v>10.070,00</v>
      </c>
    </row>
    <row customHeight="1" r="43" ht="15.75"/>
    <row customHeight="1" r="44" ht="15.75"/>
    <row customHeight="1" r="45" ht="15.75">
      <c s="37" r="A45"/>
    </row>
    <row customHeight="1" r="46" ht="15.75"/>
    <row customHeight="1" r="47" ht="15.75"/>
    <row customHeight="1" r="48" ht="15.75"/>
    <row customHeight="1" r="49" ht="15.75"/>
    <row customHeight="1" r="50" ht="15.75"/>
    <row customHeight="1" r="51" ht="15.75"/>
    <row customHeight="1" r="52" ht="15.75"/>
  </sheetData>
  <mergeCells count="16">
    <mergeCell ref="A40:C40"/>
    <mergeCell ref="A39:C39"/>
    <mergeCell ref="A41:C41"/>
    <mergeCell ref="A45:C45"/>
    <mergeCell ref="A42:C42"/>
    <mergeCell ref="A33:C33"/>
    <mergeCell ref="A34:C34"/>
    <mergeCell ref="A31:D31"/>
    <mergeCell ref="A32:D32"/>
    <mergeCell ref="A38:D38"/>
    <mergeCell ref="A37:D37"/>
    <mergeCell ref="A1:D1"/>
    <mergeCell ref="A8:A16"/>
    <mergeCell ref="A2:A6"/>
    <mergeCell ref="A35:C35"/>
    <mergeCell ref="A36:C36"/>
  </mergeCells>
  <drawing r:id="rId2"/>
  <legacyDrawing r:id="rId3"/>
</worksheet>
</file>