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45" windowWidth="15360" windowHeight="8790" activeTab="0"/>
  </bookViews>
  <sheets>
    <sheet name="DAĞITIM" sheetId="1" r:id="rId1"/>
  </sheets>
  <definedNames/>
  <calcPr fullCalcOnLoad="1"/>
</workbook>
</file>

<file path=xl/comments1.xml><?xml version="1.0" encoding="utf-8"?>
<comments xmlns="http://schemas.openxmlformats.org/spreadsheetml/2006/main">
  <authors>
    <author>Mustafa Gülşen</author>
  </authors>
  <commentList>
    <comment ref="D11" authorId="0">
      <text>
        <r>
          <rPr>
            <b/>
            <sz val="8"/>
            <rFont val="Tahoma"/>
            <family val="2"/>
          </rPr>
          <t>Mustafa Gülşen:</t>
        </r>
        <r>
          <rPr>
            <sz val="8"/>
            <rFont val="Tahoma"/>
            <family val="0"/>
          </rPr>
          <t xml:space="preserve">
2 Yöntem Var;
1.Yöntem :Vergiden Önceki Ticari Bilanço Karı Esas Alınır
2.Yöntem :Vergiden Sonrası Net Kar Esas Alınır.
NOT: Önceden ayrılmış Yedek Akçelerde göz önüne alınarak Her İkisindede Ödenmiş 1.Tertip Yedek Akçe  Ödenmiş Sermayenin %20'sini geçemez.  
</t>
        </r>
      </text>
    </comment>
    <comment ref="D13" authorId="0">
      <text>
        <r>
          <rPr>
            <b/>
            <sz val="8"/>
            <rFont val="Tahoma"/>
            <family val="2"/>
          </rPr>
          <t>Mustafa Gülşen:</t>
        </r>
        <r>
          <rPr>
            <sz val="8"/>
            <rFont val="Tahoma"/>
            <family val="0"/>
          </rPr>
          <t xml:space="preserve">
Ödenmiş Sermayenin %5'i</t>
        </r>
      </text>
    </comment>
    <comment ref="D15" authorId="0">
      <text>
        <r>
          <rPr>
            <b/>
            <sz val="8"/>
            <rFont val="Tahoma"/>
            <family val="0"/>
          </rPr>
          <t>Mustafa Gülşen:</t>
        </r>
        <r>
          <rPr>
            <sz val="8"/>
            <rFont val="Tahoma"/>
            <family val="0"/>
          </rPr>
          <t xml:space="preserve">
Uygulamada iki yol vardır.
</t>
        </r>
        <r>
          <rPr>
            <b/>
            <sz val="8"/>
            <color indexed="10"/>
            <rFont val="Tahoma"/>
            <family val="2"/>
          </rPr>
          <t>Dağıtımına Karar Verilen Kardan</t>
        </r>
        <r>
          <rPr>
            <sz val="8"/>
            <color indexed="10"/>
            <rFont val="Tahoma"/>
            <family val="2"/>
          </rPr>
          <t xml:space="preserve"> </t>
        </r>
        <r>
          <rPr>
            <sz val="8"/>
            <rFont val="Tahoma"/>
            <family val="0"/>
          </rPr>
          <t>birinci temettüye isabet eden kısım düşüldükten sonra kalan tutarın 1/11 veya 1/10'unun ayrılmasıdır.(Burada 1/10)</t>
        </r>
      </text>
    </comment>
    <comment ref="D18" authorId="0">
      <text>
        <r>
          <rPr>
            <b/>
            <sz val="8"/>
            <rFont val="Tahoma"/>
            <family val="0"/>
          </rPr>
          <t>Mustafa Gülşen:(istisna kazanlarda)</t>
        </r>
        <r>
          <rPr>
            <sz val="8"/>
            <rFont val="Tahoma"/>
            <family val="0"/>
          </rPr>
          <t xml:space="preserve">
GVK'nın 94/6-b/i bendi uyarınca tevkifat matrahı iki farklı şekilde hesaplanmaktadır.
Birinci Yöntemde ; Dağıtılmasına karar verilen kazancın; istisnaya tabi tutulmuş kurum kazancının yanı sıra istisnaya tabi olmayan kurum kazancınıda içermesi durumunda, dağıtılan kazancın öncelikle istisnaya tabi dağıtılabilir kazançtan oluştuğu kabul edilerek istisna kazançların toplamından, istisna kazançlara ait tevkifat ve fon payı toplamının çıkarılması ile hesaplanır......devamı var</t>
        </r>
      </text>
    </comment>
  </commentList>
</comments>
</file>

<file path=xl/sharedStrings.xml><?xml version="1.0" encoding="utf-8"?>
<sst xmlns="http://schemas.openxmlformats.org/spreadsheetml/2006/main" count="31" uniqueCount="31">
  <si>
    <t>1999 YILI KARI (570)</t>
  </si>
  <si>
    <t>2000 YILI KARI(570)</t>
  </si>
  <si>
    <t>540(Yasal Yedekler)</t>
  </si>
  <si>
    <t>541(Statü Yedekleri)</t>
  </si>
  <si>
    <t>500(Ödenmiş Sermaye)</t>
  </si>
  <si>
    <t>570  ticari blanço karı= (4+5)</t>
  </si>
  <si>
    <t>BİLGİLER</t>
  </si>
  <si>
    <t>İŞLEMLER</t>
  </si>
  <si>
    <t>1.Temettü( Ödenmiş Sermaye  x %5 )</t>
  </si>
  <si>
    <t>Dağıtılabilir Net Dönem Karı ( 6-7 )</t>
  </si>
  <si>
    <t>Kalan</t>
  </si>
  <si>
    <t>KARIN BEYAN DÖNEMİNDEN ÖNCE TAMAMININ DAĞITIMI</t>
  </si>
  <si>
    <t>İkinci Tertip Yedek Akçe ( Kalan x %10 )</t>
  </si>
  <si>
    <t>İkinci Temettü  ( 10 - 11)</t>
  </si>
  <si>
    <t>Tevkifat Matrahı (Net kar -Yedek Akçeler)</t>
  </si>
  <si>
    <t>Tevkifat Tutarı (14 x %15)</t>
  </si>
  <si>
    <t>Hesaplanan Fon Payı ( 15x %10)</t>
  </si>
  <si>
    <t>Net Temettü  ( 14 - (15+16)  )</t>
  </si>
  <si>
    <t>KALAN    (6 - ( 7+11+13)</t>
  </si>
  <si>
    <t>Geçmiş Yıl Karları</t>
  </si>
  <si>
    <t xml:space="preserve">331 Ortaklara Borçlar </t>
  </si>
  <si>
    <t>540 Yasal Yedekler</t>
  </si>
  <si>
    <t>Birinci Tertip Yedek Akçe (Tic. Bil.Kx %5)</t>
  </si>
  <si>
    <t>Dağıtılan Kurum Kazancının Tahakkuku</t>
  </si>
  <si>
    <t>Ortaklara Borçlar</t>
  </si>
  <si>
    <t>102 / 100  Banka ,Kasa....</t>
  </si>
  <si>
    <t>360 Ödenecek Vergi Ve Fonlar</t>
  </si>
  <si>
    <t>Ortaklara Kar Dağıtımının Ödenmesi</t>
  </si>
  <si>
    <t>1.Tertip Y.Akçe Ayırma Sınırı (3x %20)</t>
  </si>
  <si>
    <t>Bürüt Temettü (9 + 12 )</t>
  </si>
  <si>
    <t>www.mustafagulsen.com.tr</t>
  </si>
</sst>
</file>

<file path=xl/styles.xml><?xml version="1.0" encoding="utf-8"?>
<styleSheet xmlns="http://schemas.openxmlformats.org/spreadsheetml/2006/main">
  <numFmts count="8">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s>
  <fonts count="13">
    <font>
      <sz val="10"/>
      <name val="Arial"/>
      <family val="0"/>
    </font>
    <font>
      <sz val="8"/>
      <name val="Tahoma"/>
      <family val="0"/>
    </font>
    <font>
      <b/>
      <sz val="8"/>
      <name val="Tahoma"/>
      <family val="0"/>
    </font>
    <font>
      <b/>
      <sz val="8"/>
      <color indexed="9"/>
      <name val="Arial"/>
      <family val="2"/>
    </font>
    <font>
      <b/>
      <sz val="10"/>
      <color indexed="9"/>
      <name val="Arial"/>
      <family val="2"/>
    </font>
    <font>
      <b/>
      <sz val="8"/>
      <color indexed="10"/>
      <name val="Tahoma"/>
      <family val="2"/>
    </font>
    <font>
      <sz val="8"/>
      <color indexed="10"/>
      <name val="Tahoma"/>
      <family val="2"/>
    </font>
    <font>
      <b/>
      <sz val="14"/>
      <color indexed="9"/>
      <name val="Arial"/>
      <family val="2"/>
    </font>
    <font>
      <sz val="10"/>
      <color indexed="10"/>
      <name val="Arial"/>
      <family val="2"/>
    </font>
    <font>
      <u val="single"/>
      <sz val="10"/>
      <color indexed="12"/>
      <name val="Arial"/>
      <family val="0"/>
    </font>
    <font>
      <u val="single"/>
      <sz val="12"/>
      <color indexed="36"/>
      <name val="Arial"/>
      <family val="0"/>
    </font>
    <font>
      <b/>
      <u val="single"/>
      <sz val="10"/>
      <color indexed="9"/>
      <name val="Arial"/>
      <family val="2"/>
    </font>
    <font>
      <b/>
      <sz val="8"/>
      <name val="Arial"/>
      <family val="2"/>
    </font>
  </fonts>
  <fills count="7">
    <fill>
      <patternFill/>
    </fill>
    <fill>
      <patternFill patternType="gray125"/>
    </fill>
    <fill>
      <patternFill patternType="solid">
        <fgColor indexed="22"/>
        <bgColor indexed="64"/>
      </patternFill>
    </fill>
    <fill>
      <patternFill patternType="solid">
        <fgColor indexed="15"/>
        <bgColor indexed="64"/>
      </patternFill>
    </fill>
    <fill>
      <patternFill patternType="solid">
        <fgColor indexed="10"/>
        <bgColor indexed="64"/>
      </patternFill>
    </fill>
    <fill>
      <patternFill patternType="solid">
        <fgColor indexed="18"/>
        <bgColor indexed="64"/>
      </patternFill>
    </fill>
    <fill>
      <patternFill patternType="solid">
        <fgColor indexed="12"/>
        <bgColor indexed="64"/>
      </patternFill>
    </fill>
  </fills>
  <borders count="4">
    <border>
      <left/>
      <right/>
      <top/>
      <bottom/>
      <diagonal/>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5">
    <xf numFmtId="0" fontId="0" fillId="0" borderId="0" xfId="0" applyAlignment="1">
      <alignment/>
    </xf>
    <xf numFmtId="3" fontId="0" fillId="0" borderId="0" xfId="0" applyNumberFormat="1" applyAlignment="1">
      <alignment/>
    </xf>
    <xf numFmtId="3" fontId="0" fillId="0" borderId="1" xfId="0" applyNumberFormat="1" applyBorder="1" applyAlignment="1">
      <alignment/>
    </xf>
    <xf numFmtId="0" fontId="0" fillId="0" borderId="0" xfId="0" applyBorder="1" applyAlignment="1">
      <alignment horizontal="center"/>
    </xf>
    <xf numFmtId="0" fontId="0" fillId="0" borderId="0" xfId="0" applyBorder="1" applyAlignment="1">
      <alignment horizontal="right"/>
    </xf>
    <xf numFmtId="3" fontId="0" fillId="0" borderId="0" xfId="0" applyNumberFormat="1" applyBorder="1" applyAlignment="1">
      <alignment/>
    </xf>
    <xf numFmtId="0" fontId="3" fillId="0" borderId="0" xfId="0" applyFont="1" applyFill="1" applyAlignment="1">
      <alignment horizontal="center" textRotation="255"/>
    </xf>
    <xf numFmtId="0" fontId="0" fillId="2" borderId="1" xfId="0" applyFill="1" applyBorder="1" applyAlignment="1">
      <alignment horizontal="center"/>
    </xf>
    <xf numFmtId="0" fontId="0" fillId="2" borderId="1" xfId="0" applyFill="1" applyBorder="1" applyAlignment="1">
      <alignment/>
    </xf>
    <xf numFmtId="0" fontId="0" fillId="2" borderId="1" xfId="0" applyFill="1" applyBorder="1" applyAlignment="1">
      <alignment horizontal="right"/>
    </xf>
    <xf numFmtId="15" fontId="0" fillId="0" borderId="0" xfId="0" applyNumberFormat="1" applyAlignment="1">
      <alignment/>
    </xf>
    <xf numFmtId="0" fontId="0" fillId="0" borderId="2" xfId="0" applyBorder="1" applyAlignment="1">
      <alignment/>
    </xf>
    <xf numFmtId="3" fontId="0" fillId="0" borderId="2" xfId="0" applyNumberFormat="1" applyBorder="1" applyAlignment="1">
      <alignment/>
    </xf>
    <xf numFmtId="0" fontId="0" fillId="0" borderId="0" xfId="0" applyBorder="1" applyAlignment="1">
      <alignment/>
    </xf>
    <xf numFmtId="0" fontId="0" fillId="0" borderId="3" xfId="0" applyBorder="1" applyAlignment="1">
      <alignment/>
    </xf>
    <xf numFmtId="3" fontId="0" fillId="0" borderId="3" xfId="0" applyNumberFormat="1" applyBorder="1" applyAlignment="1">
      <alignment/>
    </xf>
    <xf numFmtId="0" fontId="0" fillId="0" borderId="0" xfId="0" applyFill="1" applyBorder="1" applyAlignment="1">
      <alignment/>
    </xf>
    <xf numFmtId="0" fontId="0" fillId="0" borderId="2" xfId="0" applyFill="1" applyBorder="1" applyAlignment="1">
      <alignment/>
    </xf>
    <xf numFmtId="3" fontId="0" fillId="3" borderId="1" xfId="0" applyNumberFormat="1" applyFill="1" applyBorder="1" applyAlignment="1">
      <alignment/>
    </xf>
    <xf numFmtId="0" fontId="8" fillId="0" borderId="0" xfId="0" applyFont="1" applyAlignment="1">
      <alignment horizontal="left" indent="1"/>
    </xf>
    <xf numFmtId="0" fontId="3" fillId="4" borderId="0" xfId="0" applyFont="1" applyFill="1" applyAlignment="1">
      <alignment horizontal="center" textRotation="255"/>
    </xf>
    <xf numFmtId="0" fontId="4" fillId="4" borderId="0" xfId="0" applyFont="1" applyFill="1" applyAlignment="1">
      <alignment horizontal="center" vertical="center" textRotation="255"/>
    </xf>
    <xf numFmtId="0" fontId="11" fillId="5" borderId="0" xfId="18" applyFont="1" applyFill="1" applyAlignment="1">
      <alignment horizontal="center" vertical="center"/>
    </xf>
    <xf numFmtId="0" fontId="4" fillId="5" borderId="0" xfId="0" applyFont="1" applyFill="1" applyAlignment="1">
      <alignment horizontal="center" vertical="center"/>
    </xf>
    <xf numFmtId="0" fontId="7" fillId="6" borderId="0" xfId="0" applyFont="1" applyFill="1" applyBorder="1" applyAlignment="1">
      <alignment horizontal="center" wrapText="1"/>
    </xf>
  </cellXfs>
  <cellStyles count="8">
    <cellStyle name="Normal" xfId="0"/>
    <cellStyle name="Comma" xfId="15"/>
    <cellStyle name="Comma [0]" xfId="16"/>
    <cellStyle name="Followed Hyperlink" xfId="17"/>
    <cellStyle name="Hyperlink"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mustafagulsen.com.tr/"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33"/>
  <sheetViews>
    <sheetView tabSelected="1" zoomScale="120" zoomScaleNormal="120" workbookViewId="0" topLeftCell="A1">
      <selection activeCell="E3" sqref="E3"/>
    </sheetView>
  </sheetViews>
  <sheetFormatPr defaultColWidth="9.140625" defaultRowHeight="12.75"/>
  <cols>
    <col min="1" max="1" width="3.421875" style="0" customWidth="1"/>
    <col min="2" max="2" width="7.28125" style="0" customWidth="1"/>
    <col min="3" max="3" width="38.140625" style="0" bestFit="1" customWidth="1"/>
    <col min="4" max="4" width="14.421875" style="1" bestFit="1" customWidth="1"/>
    <col min="5" max="5" width="18.28125" style="0" customWidth="1"/>
  </cols>
  <sheetData>
    <row r="1" spans="1:4" ht="42.75" customHeight="1">
      <c r="A1" s="22" t="s">
        <v>30</v>
      </c>
      <c r="B1" s="23"/>
      <c r="C1" s="23"/>
      <c r="D1" s="23"/>
    </row>
    <row r="2" spans="1:4" ht="40.5" customHeight="1">
      <c r="A2" s="24" t="s">
        <v>11</v>
      </c>
      <c r="B2" s="24"/>
      <c r="C2" s="24"/>
      <c r="D2" s="24"/>
    </row>
    <row r="3" spans="1:4" ht="15" customHeight="1">
      <c r="A3" s="20" t="s">
        <v>6</v>
      </c>
      <c r="B3" s="7">
        <v>1</v>
      </c>
      <c r="C3" s="8" t="s">
        <v>2</v>
      </c>
      <c r="D3" s="2">
        <v>0</v>
      </c>
    </row>
    <row r="4" spans="1:4" ht="15" customHeight="1">
      <c r="A4" s="20"/>
      <c r="B4" s="7">
        <v>2</v>
      </c>
      <c r="C4" s="8" t="s">
        <v>3</v>
      </c>
      <c r="D4" s="2">
        <v>0</v>
      </c>
    </row>
    <row r="5" spans="1:5" ht="15" customHeight="1">
      <c r="A5" s="20"/>
      <c r="B5" s="7">
        <v>3</v>
      </c>
      <c r="C5" s="8" t="s">
        <v>4</v>
      </c>
      <c r="D5" s="2">
        <v>500000000</v>
      </c>
      <c r="E5" s="1"/>
    </row>
    <row r="6" spans="1:5" ht="15" customHeight="1">
      <c r="A6" s="20"/>
      <c r="B6" s="7"/>
      <c r="C6" s="8" t="s">
        <v>28</v>
      </c>
      <c r="D6" s="2">
        <f>D5*0.2</f>
        <v>100000000</v>
      </c>
      <c r="E6" s="1"/>
    </row>
    <row r="7" spans="1:4" ht="15" customHeight="1">
      <c r="A7" s="20"/>
      <c r="B7" s="7">
        <v>4</v>
      </c>
      <c r="C7" s="8" t="s">
        <v>0</v>
      </c>
      <c r="D7" s="2">
        <v>12151089695</v>
      </c>
    </row>
    <row r="8" spans="1:4" ht="15" customHeight="1">
      <c r="A8" s="20"/>
      <c r="B8" s="7">
        <v>5</v>
      </c>
      <c r="C8" s="8" t="s">
        <v>1</v>
      </c>
      <c r="D8" s="2">
        <v>18764181846</v>
      </c>
    </row>
    <row r="9" spans="1:4" ht="15" customHeight="1">
      <c r="A9" s="20"/>
      <c r="B9" s="7">
        <v>6</v>
      </c>
      <c r="C9" s="9" t="s">
        <v>5</v>
      </c>
      <c r="D9" s="2">
        <f>D7+D8</f>
        <v>30915271541</v>
      </c>
    </row>
    <row r="10" spans="1:4" ht="15" customHeight="1">
      <c r="A10" s="6"/>
      <c r="B10" s="3"/>
      <c r="C10" s="4"/>
      <c r="D10" s="5"/>
    </row>
    <row r="11" spans="1:5" ht="21" customHeight="1">
      <c r="A11" s="21" t="s">
        <v>7</v>
      </c>
      <c r="B11" s="7">
        <v>7</v>
      </c>
      <c r="C11" s="8" t="s">
        <v>22</v>
      </c>
      <c r="D11" s="2">
        <f>IF(D6&gt;(D9*0.05+D3),D9*0.05,D6-D3)</f>
        <v>100000000</v>
      </c>
      <c r="E11" s="19" t="str">
        <f>IF(D6&lt;(D9*0.05+D3),"%20 lik Sınır Aşılmıştır."," ")</f>
        <v>%20 lik Sınır Aşılmıştır.</v>
      </c>
    </row>
    <row r="12" spans="1:4" ht="12.75">
      <c r="A12" s="21"/>
      <c r="B12" s="7">
        <v>8</v>
      </c>
      <c r="C12" s="8" t="s">
        <v>9</v>
      </c>
      <c r="D12" s="2">
        <f>D9-D11</f>
        <v>30815271541</v>
      </c>
    </row>
    <row r="13" spans="1:4" ht="12.75">
      <c r="A13" s="21"/>
      <c r="B13" s="7">
        <v>9</v>
      </c>
      <c r="C13" s="8" t="s">
        <v>8</v>
      </c>
      <c r="D13" s="2">
        <f>D5*0.05</f>
        <v>25000000</v>
      </c>
    </row>
    <row r="14" spans="1:4" ht="12.75">
      <c r="A14" s="21"/>
      <c r="B14" s="7">
        <v>10</v>
      </c>
      <c r="C14" s="8" t="s">
        <v>10</v>
      </c>
      <c r="D14" s="2">
        <f>D12-D13</f>
        <v>30790271541</v>
      </c>
    </row>
    <row r="15" spans="1:4" ht="12.75">
      <c r="A15" s="21"/>
      <c r="B15" s="7">
        <v>11</v>
      </c>
      <c r="C15" s="8" t="s">
        <v>12</v>
      </c>
      <c r="D15" s="2">
        <f>D14/10</f>
        <v>3079027154.1</v>
      </c>
    </row>
    <row r="16" spans="1:4" ht="12.75">
      <c r="A16" s="21"/>
      <c r="B16" s="7">
        <v>12</v>
      </c>
      <c r="C16" s="8" t="s">
        <v>13</v>
      </c>
      <c r="D16" s="2">
        <f>D14-D15</f>
        <v>27711244386.9</v>
      </c>
    </row>
    <row r="17" spans="1:4" ht="12.75">
      <c r="A17" s="21"/>
      <c r="B17" s="7">
        <v>13</v>
      </c>
      <c r="C17" s="8" t="s">
        <v>29</v>
      </c>
      <c r="D17" s="2">
        <f>D13+D16</f>
        <v>27736244386.9</v>
      </c>
    </row>
    <row r="18" spans="1:4" ht="12.75">
      <c r="A18" s="21"/>
      <c r="B18" s="7">
        <v>14</v>
      </c>
      <c r="C18" s="8" t="s">
        <v>14</v>
      </c>
      <c r="D18" s="2">
        <f>D9-(D11+D15)</f>
        <v>27736244386.9</v>
      </c>
    </row>
    <row r="19" spans="1:4" ht="12.75">
      <c r="A19" s="21"/>
      <c r="B19" s="7">
        <v>15</v>
      </c>
      <c r="C19" s="8" t="s">
        <v>15</v>
      </c>
      <c r="D19" s="18">
        <f>D18*0.15</f>
        <v>4160436658.035</v>
      </c>
    </row>
    <row r="20" spans="1:4" ht="12.75">
      <c r="A20" s="21"/>
      <c r="B20" s="7">
        <v>16</v>
      </c>
      <c r="C20" s="8" t="s">
        <v>16</v>
      </c>
      <c r="D20" s="18">
        <f>D19*0.1</f>
        <v>416043665.8035</v>
      </c>
    </row>
    <row r="21" spans="2:4" ht="12.75">
      <c r="B21" s="7">
        <v>17</v>
      </c>
      <c r="C21" s="8" t="s">
        <v>17</v>
      </c>
      <c r="D21" s="2">
        <f>D18-(D19+D20)</f>
        <v>23159764063.0615</v>
      </c>
    </row>
    <row r="22" spans="2:4" ht="12.75">
      <c r="B22" s="7">
        <v>18</v>
      </c>
      <c r="C22" s="8" t="s">
        <v>18</v>
      </c>
      <c r="D22" s="2">
        <f>D9-(D11+D15+D17)</f>
        <v>0</v>
      </c>
    </row>
    <row r="25" ht="12.75">
      <c r="B25" s="10"/>
    </row>
    <row r="26" spans="2:5" ht="12.75">
      <c r="B26" s="11">
        <v>570</v>
      </c>
      <c r="C26" s="11" t="s">
        <v>19</v>
      </c>
      <c r="D26" s="12">
        <f>D9</f>
        <v>30915271541</v>
      </c>
      <c r="E26" s="11"/>
    </row>
    <row r="27" spans="2:5" ht="12.75">
      <c r="B27" s="13"/>
      <c r="C27" s="13" t="s">
        <v>20</v>
      </c>
      <c r="D27" s="5"/>
      <c r="E27" s="5">
        <f>D26-E28</f>
        <v>27736244386.9</v>
      </c>
    </row>
    <row r="28" spans="2:5" ht="12.75">
      <c r="B28" s="13"/>
      <c r="C28" s="13" t="s">
        <v>21</v>
      </c>
      <c r="D28" s="5"/>
      <c r="E28" s="5">
        <f>D11+D15</f>
        <v>3179027154.1</v>
      </c>
    </row>
    <row r="29" spans="2:5" ht="12.75">
      <c r="B29" s="14"/>
      <c r="C29" s="14" t="s">
        <v>23</v>
      </c>
      <c r="D29" s="15"/>
      <c r="E29" s="14"/>
    </row>
    <row r="30" spans="2:5" ht="12.75">
      <c r="B30" s="11">
        <v>331</v>
      </c>
      <c r="C30" s="17" t="s">
        <v>24</v>
      </c>
      <c r="D30" s="12">
        <f>E27</f>
        <v>27736244386.9</v>
      </c>
      <c r="E30" s="11"/>
    </row>
    <row r="31" spans="2:5" ht="12.75">
      <c r="B31" s="13"/>
      <c r="C31" s="16" t="s">
        <v>25</v>
      </c>
      <c r="D31" s="5"/>
      <c r="E31" s="5">
        <f>D30-E32</f>
        <v>23159764063.0615</v>
      </c>
    </row>
    <row r="32" spans="2:5" ht="12.75">
      <c r="B32" s="13"/>
      <c r="C32" s="16" t="s">
        <v>26</v>
      </c>
      <c r="D32" s="5"/>
      <c r="E32" s="5">
        <f>D19+D20</f>
        <v>4576480323.8385</v>
      </c>
    </row>
    <row r="33" spans="2:5" ht="12.75">
      <c r="B33" s="14"/>
      <c r="C33" s="14" t="s">
        <v>27</v>
      </c>
      <c r="D33" s="15"/>
      <c r="E33" s="14"/>
    </row>
  </sheetData>
  <mergeCells count="4">
    <mergeCell ref="A1:D1"/>
    <mergeCell ref="A2:D2"/>
    <mergeCell ref="A3:A9"/>
    <mergeCell ref="A11:A20"/>
  </mergeCells>
  <hyperlinks>
    <hyperlink ref="A1" r:id="rId1" display="www.mustafagulsen.com.tr"/>
  </hyperlinks>
  <printOptions/>
  <pageMargins left="0.75" right="0.75" top="1" bottom="1" header="0.5" footer="0.5"/>
  <pageSetup horizontalDpi="120" verticalDpi="120" orientation="portrait" paperSize="9" r:id="rId4"/>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İnternet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Mustafa Gülşen</dc:creator>
  <cp:keywords/>
  <dc:description/>
  <cp:lastModifiedBy>mustafa gulsen</cp:lastModifiedBy>
  <cp:lastPrinted>2001-12-20T00:14:26Z</cp:lastPrinted>
  <dcterms:created xsi:type="dcterms:W3CDTF">2001-12-19T23:12:17Z</dcterms:created>
  <dcterms:modified xsi:type="dcterms:W3CDTF">2005-07-30T13:13:20Z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