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05" windowWidth="14685" windowHeight="7605"/>
  </bookViews>
  <sheets>
    <sheet name="Police" sheetId="1" r:id="rId1"/>
  </sheets>
  <definedNames>
    <definedName name="Print_Area" localSheetId="0">Police!$A$1:$Q$70</definedName>
  </definedNames>
  <calcPr calcId="124519"/>
</workbook>
</file>

<file path=xl/calcChain.xml><?xml version="1.0" encoding="utf-8"?>
<calcChain xmlns="http://schemas.openxmlformats.org/spreadsheetml/2006/main">
  <c r="J63" i="1"/>
  <c r="J33"/>
  <c r="D3"/>
  <c r="HW62" s="1"/>
  <c r="D4" l="1"/>
  <c r="HV37"/>
  <c r="HV38"/>
  <c r="HV39"/>
  <c r="HV40"/>
  <c r="HV41"/>
  <c r="HV42"/>
  <c r="HV43"/>
  <c r="HV44"/>
  <c r="HV45"/>
  <c r="HV46"/>
  <c r="HV47"/>
  <c r="HV48"/>
  <c r="HV49"/>
  <c r="HV50"/>
  <c r="HV51"/>
  <c r="HV52"/>
  <c r="HV53"/>
  <c r="HV54"/>
  <c r="HV55"/>
  <c r="HV56"/>
  <c r="HV57"/>
  <c r="HV58"/>
  <c r="HV59"/>
  <c r="HV60"/>
  <c r="HV61"/>
  <c r="HV62"/>
  <c r="HX62" s="1"/>
  <c r="HW37"/>
  <c r="HW38"/>
  <c r="HX38" s="1"/>
  <c r="HW39"/>
  <c r="HX39" s="1"/>
  <c r="HW40"/>
  <c r="HX40" s="1"/>
  <c r="HW41"/>
  <c r="HX41" s="1"/>
  <c r="HW42"/>
  <c r="HX42" s="1"/>
  <c r="HW43"/>
  <c r="HX43" s="1"/>
  <c r="HW44"/>
  <c r="HX44" s="1"/>
  <c r="HW45"/>
  <c r="HX45" s="1"/>
  <c r="HW46"/>
  <c r="HX46" s="1"/>
  <c r="HW47"/>
  <c r="HX47" s="1"/>
  <c r="HW48"/>
  <c r="HX48" s="1"/>
  <c r="HW49"/>
  <c r="HX49" s="1"/>
  <c r="HW50"/>
  <c r="HX50" s="1"/>
  <c r="HW51"/>
  <c r="HX51" s="1"/>
  <c r="HW52"/>
  <c r="HX52" s="1"/>
  <c r="HW53"/>
  <c r="HX53" s="1"/>
  <c r="HW54"/>
  <c r="HX54" s="1"/>
  <c r="HW55"/>
  <c r="HX55" s="1"/>
  <c r="HW56"/>
  <c r="HX56" s="1"/>
  <c r="HW57"/>
  <c r="HX57" s="1"/>
  <c r="HW58"/>
  <c r="HX58" s="1"/>
  <c r="HW59"/>
  <c r="HX59" s="1"/>
  <c r="HW60"/>
  <c r="HX60" s="1"/>
  <c r="HW61"/>
  <c r="HX61" s="1"/>
  <c r="HX63" l="1"/>
  <c r="HY62"/>
  <c r="HZ62" s="1"/>
  <c r="IA62" s="1"/>
  <c r="HY61"/>
  <c r="HZ61" s="1"/>
  <c r="IA61" s="1"/>
  <c r="HY60"/>
  <c r="HZ60" s="1"/>
  <c r="IA60" s="1"/>
  <c r="HY59"/>
  <c r="HZ59" s="1"/>
  <c r="IA59" s="1"/>
  <c r="HY58"/>
  <c r="HZ58" s="1"/>
  <c r="IA58" s="1"/>
  <c r="HY57"/>
  <c r="HZ57" s="1"/>
  <c r="IA57" s="1"/>
  <c r="HY56"/>
  <c r="HZ56" s="1"/>
  <c r="IA56" s="1"/>
  <c r="HY55"/>
  <c r="HZ55" s="1"/>
  <c r="IA55" s="1"/>
  <c r="HY54"/>
  <c r="HZ54" s="1"/>
  <c r="IA54" s="1"/>
  <c r="HY53"/>
  <c r="HZ53" s="1"/>
  <c r="IA53" s="1"/>
  <c r="HY52"/>
  <c r="HZ52" s="1"/>
  <c r="IA52" s="1"/>
  <c r="HY51"/>
  <c r="HZ51" s="1"/>
  <c r="IA51" s="1"/>
  <c r="HY50"/>
  <c r="HZ50" s="1"/>
  <c r="IA50" s="1"/>
  <c r="HY49"/>
  <c r="HZ49" s="1"/>
  <c r="IA49" s="1"/>
  <c r="HY48"/>
  <c r="HZ48" s="1"/>
  <c r="IA48" s="1"/>
  <c r="HY47"/>
  <c r="HZ47" s="1"/>
  <c r="IA47" s="1"/>
  <c r="HY46"/>
  <c r="HZ46" s="1"/>
  <c r="IA46" s="1"/>
  <c r="HY45"/>
  <c r="HZ45" s="1"/>
  <c r="IA45" s="1"/>
  <c r="HY44"/>
  <c r="HZ44" s="1"/>
  <c r="IA44" s="1"/>
  <c r="HY43"/>
  <c r="HZ43" s="1"/>
  <c r="IA43" s="1"/>
  <c r="HY42"/>
  <c r="HZ42" s="1"/>
  <c r="IA42" s="1"/>
  <c r="HY41"/>
  <c r="HZ41" s="1"/>
  <c r="IA41" s="1"/>
  <c r="HY40"/>
  <c r="HZ40" s="1"/>
  <c r="IA40" s="1"/>
  <c r="HY39"/>
  <c r="HZ39" s="1"/>
  <c r="IA39" s="1"/>
  <c r="HY38"/>
  <c r="HY63" l="1"/>
  <c r="HZ38"/>
  <c r="IA38" l="1"/>
  <c r="IA63" s="1"/>
  <c r="HZ63"/>
  <c r="IB62" l="1"/>
  <c r="IB61"/>
  <c r="F19" s="1"/>
  <c r="I62" s="1"/>
  <c r="IB60"/>
  <c r="F18" s="1"/>
  <c r="I61" s="1"/>
  <c r="IB59"/>
  <c r="F17" s="1"/>
  <c r="IB58"/>
  <c r="F16" s="1"/>
  <c r="I59" s="1"/>
  <c r="IB57"/>
  <c r="F15" s="1"/>
  <c r="I58" s="1"/>
  <c r="IB56"/>
  <c r="F14" s="1"/>
  <c r="IB55"/>
  <c r="F13" s="1"/>
  <c r="I56" s="1"/>
  <c r="IB54"/>
  <c r="F12" s="1"/>
  <c r="I55" s="1"/>
  <c r="IB53"/>
  <c r="F11" s="1"/>
  <c r="IB52"/>
  <c r="F10" s="1"/>
  <c r="I53" s="1"/>
  <c r="IB51"/>
  <c r="F9" s="1"/>
  <c r="I52" s="1"/>
  <c r="IB50"/>
  <c r="F8" s="1"/>
  <c r="IB49"/>
  <c r="C19" s="1"/>
  <c r="I50" s="1"/>
  <c r="IB48"/>
  <c r="C18" s="1"/>
  <c r="I49" s="1"/>
  <c r="IB47"/>
  <c r="C17" s="1"/>
  <c r="IB46"/>
  <c r="C16" s="1"/>
  <c r="I47" s="1"/>
  <c r="IB45"/>
  <c r="C15" s="1"/>
  <c r="I46" s="1"/>
  <c r="IB44"/>
  <c r="C14" s="1"/>
  <c r="IB43"/>
  <c r="C13" s="1"/>
  <c r="I44" s="1"/>
  <c r="IB42"/>
  <c r="C12" s="1"/>
  <c r="I43" s="1"/>
  <c r="IB41"/>
  <c r="C11" s="1"/>
  <c r="IB40"/>
  <c r="C10" s="1"/>
  <c r="I41" s="1"/>
  <c r="IB39"/>
  <c r="C9" s="1"/>
  <c r="I40" s="1"/>
  <c r="IB38"/>
  <c r="C8" l="1"/>
  <c r="IB63"/>
  <c r="I45"/>
  <c r="J10"/>
  <c r="I27" s="1"/>
  <c r="I51"/>
  <c r="F20"/>
  <c r="M8"/>
  <c r="I57"/>
  <c r="M10"/>
  <c r="I31" s="1"/>
  <c r="I42"/>
  <c r="J9"/>
  <c r="I26" s="1"/>
  <c r="I48"/>
  <c r="J11"/>
  <c r="I28" s="1"/>
  <c r="I54"/>
  <c r="M9"/>
  <c r="I30" s="1"/>
  <c r="I60"/>
  <c r="M11"/>
  <c r="I32" s="1"/>
  <c r="I29" l="1"/>
  <c r="L12"/>
  <c r="I39"/>
  <c r="B20"/>
  <c r="B21" s="1"/>
  <c r="J8"/>
  <c r="I25" l="1"/>
  <c r="I12"/>
  <c r="I13" s="1"/>
</calcChain>
</file>

<file path=xl/sharedStrings.xml><?xml version="1.0" encoding="utf-8"?>
<sst xmlns="http://schemas.openxmlformats.org/spreadsheetml/2006/main" count="84" uniqueCount="84">
  <si>
    <t>POLİÇE BİLGİLERİ</t>
  </si>
  <si>
    <t>Tutar</t>
  </si>
  <si>
    <t>Başlangıç Tarihi</t>
  </si>
  <si>
    <t>Bitiş Tarihi</t>
  </si>
  <si>
    <t>AYLIK DAĞITIM</t>
  </si>
  <si>
    <t>ÜÇ AYLIK DAĞITIM</t>
  </si>
  <si>
    <t>CARİ DÖNEM</t>
  </si>
  <si>
    <t>GELECEK DÖNEM</t>
  </si>
  <si>
    <t>CARİ DÖNEM</t>
  </si>
  <si>
    <t>GELECEK DÖNEM</t>
  </si>
  <si>
    <t>1 Ay</t>
  </si>
  <si>
    <t>1 Ay</t>
  </si>
  <si>
    <t>1,2,3 Aylar</t>
  </si>
  <si>
    <t>1,2,3 Aylar</t>
  </si>
  <si>
    <t>2 Ay</t>
  </si>
  <si>
    <t>2 Ay</t>
  </si>
  <si>
    <t>4,5,6 Aylar</t>
  </si>
  <si>
    <t>4,5,6 Aylar</t>
  </si>
  <si>
    <t>3 Ay</t>
  </si>
  <si>
    <t>3 Ay</t>
  </si>
  <si>
    <t>7,8,9 Aylar</t>
  </si>
  <si>
    <t>7,8,9 Aylar</t>
  </si>
  <si>
    <t>4 Ay</t>
  </si>
  <si>
    <t>4 Ay</t>
  </si>
  <si>
    <t>10,11,12 Aylar</t>
  </si>
  <si>
    <t>10,11,12 Aylar</t>
  </si>
  <si>
    <t>5 Ay</t>
  </si>
  <si>
    <t>5 Ay</t>
  </si>
  <si>
    <t>+</t>
  </si>
  <si>
    <t>6 Ay</t>
  </si>
  <si>
    <t>6 Ay</t>
  </si>
  <si>
    <t>7 Ay</t>
  </si>
  <si>
    <t>7 Ay</t>
  </si>
  <si>
    <t>8 Ay</t>
  </si>
  <si>
    <t>8 Ay</t>
  </si>
  <si>
    <t>Yorum yapabilir</t>
  </si>
  <si>
    <t>9 Ay</t>
  </si>
  <si>
    <t>9 Ay</t>
  </si>
  <si>
    <t>10 Ay</t>
  </si>
  <si>
    <t>10 Ay</t>
  </si>
  <si>
    <t>11 Ay</t>
  </si>
  <si>
    <t>11 Ay</t>
  </si>
  <si>
    <t>12 Ay</t>
  </si>
  <si>
    <t>12 Ay</t>
  </si>
  <si>
    <t>+</t>
  </si>
  <si>
    <t>ÜÇ AYLIK KAYIT SİSTEMİNDE MUHASEBE KAYDI ÖRNEĞİ</t>
  </si>
  <si>
    <t>BORÇ</t>
  </si>
  <si>
    <t>ALACAK</t>
  </si>
  <si>
    <t>180.01 (1,2,3.Ay Sig.Gid.)      .. Nl Pol. …. A.Ş.</t>
  </si>
  <si>
    <t>180.02 (4,5,6.Ay Sig.Gid.)      .. Nl Pol. …. A.Ş.</t>
  </si>
  <si>
    <t>180.03 (7,8,9.Ay Sig.Gid.)      .. Nl Pol. …. A.Ş.</t>
  </si>
  <si>
    <t>180.04 (10,11,12.Ay Sig.Gid.) .. Nl Pol. …. A.Ş.</t>
  </si>
  <si>
    <t>280.01 (1,2,3Ay Sig.Gid.)       .. Nl Pol. …. A.Ş.</t>
  </si>
  <si>
    <t>280.02 (4,5,6.Ay Sig.Gid.)      .. Nl Pol. …. A.Ş.</t>
  </si>
  <si>
    <t>280.03 (7,8,9.Ay Sig.Gid.)      .. Nl Pol. …. A.Ş.</t>
  </si>
  <si>
    <t>280.04 (10,11,12.Ay Sig.Gid.) .. Nl Pol. …. A.Ş.</t>
  </si>
  <si>
    <t>100.01 Kasa Hesabı   …… Nl Pol. …. A.Ş.</t>
  </si>
  <si>
    <t>AYLIK KAYIT SİSTEMİNDE MUHASEBE KAYDI ÖRNEĞİ</t>
  </si>
  <si>
    <t>180.01 (1.Ay Sig.Gid.)      .. Nl Pol. …. A.Ş.</t>
  </si>
  <si>
    <t>180.02 (2.Ay Sig.Gid.)      .. Nl Pol. …. A.Ş.</t>
  </si>
  <si>
    <t>180.03 (3.Ay Sig.Gid.)      .. Nl Pol. …. A.Ş.</t>
  </si>
  <si>
    <t>180.04 (4.Ay Sig.Gid.)      .. Nl Pol. …. A.Ş.</t>
  </si>
  <si>
    <t>180.05 (5.Ay Sig.Gid.)      .. Nl Pol. …. A.Ş.</t>
  </si>
  <si>
    <t>180.06 (6.Ay Sig.Gid.)      .. Nl Pol. …. A.Ş.</t>
  </si>
  <si>
    <t>180.07 (7.Ay Sig.Gid.)      .. Nl Pol. …. A.Ş.</t>
  </si>
  <si>
    <t>180.08 (8.Ay Sig.Gid.)      .. Nl Pol. …. A.Ş.</t>
  </si>
  <si>
    <t>180.09 (9.Ay Sig.Gid.)      .. Nl Pol. …. A.Ş.</t>
  </si>
  <si>
    <t>180.10 (10.Ay Sig.Gid.)      .. Nl Pol. …. A.Ş.</t>
  </si>
  <si>
    <t>180.11 (11.Ay Sig.Gid.)      .. Nl Pol. …. A.Ş.</t>
  </si>
  <si>
    <t>180.12 (12.Ay Sig.Gid.)      .. Nl Pol. …. A.Ş.</t>
  </si>
  <si>
    <t>280.01 (1.Ay Sig.Gid.)      .. Nl Pol. …. A.Ş.</t>
  </si>
  <si>
    <t>280.02 (2.Ay Sig.Gid.)      .. Nl Pol. …. A.Ş.</t>
  </si>
  <si>
    <t>280.03 (3.Ay Sig.Gid.)      .. Nl Pol. …. A.Ş.</t>
  </si>
  <si>
    <t>280.04 (4.Ay Sig.Gid.)      .. Nl Pol. …. A.Ş.</t>
  </si>
  <si>
    <t>280.05 (5.Ay Sig.Gid.)      .. Nl Pol. …. A.Ş.</t>
  </si>
  <si>
    <t>280.06 (6.Ay Sig.Gid.)      .. Nl Pol. …. A.Ş.</t>
  </si>
  <si>
    <t>280.07 (7.Ay Sig.Gid.)      .. Nl Pol. …. A.Ş.</t>
  </si>
  <si>
    <t>280.08 (8.Ay Sig.Gid.)      .. Nl Pol. …. A.Ş.</t>
  </si>
  <si>
    <t>280.09 (9.Ay Sig.Gid.)      .. Nl Pol. …. A.Ş.</t>
  </si>
  <si>
    <t>280.10 (10.Ay Sig.Gid.)      .. Nl Pol. …. A.Ş.</t>
  </si>
  <si>
    <t>280.11 (11.Ay Sig.Gid.)      .. Nl Pol. …. A.Ş.</t>
  </si>
  <si>
    <t>280.12 (12.Ay Sig.Gid.)      .. Nl Pol. …. A.Ş.</t>
  </si>
  <si>
    <t>100.01 Kasa Hesabı   …… Nl Pol. …. A.Ş.</t>
  </si>
  <si>
    <t>www.mustafagulsen.com</t>
  </si>
</sst>
</file>

<file path=xl/styles.xml><?xml version="1.0" encoding="utf-8"?>
<styleSheet xmlns="http://schemas.openxmlformats.org/spreadsheetml/2006/main">
  <numFmts count="1">
    <numFmt numFmtId="164" formatCode="_-* #,##0.00\ _Y_T_L_-;\-* #,##0.00\ _Y_T_L_-;_-* &quot;-&quot;??\ _Y_T_L_-;_-@"/>
  </numFmts>
  <fonts count="13">
    <font>
      <sz val="10"/>
      <name val="Arial"/>
    </font>
    <font>
      <sz val="10"/>
      <color rgb="FF000000"/>
      <name val="Arial tur"/>
    </font>
    <font>
      <b/>
      <sz val="10"/>
      <color rgb="FFFFFFFF"/>
      <name val="Arial"/>
    </font>
    <font>
      <b/>
      <sz val="12"/>
      <color rgb="FF000000"/>
      <name val="Arial tur"/>
    </font>
    <font>
      <b/>
      <sz val="10"/>
      <color rgb="FFFFFFFF"/>
      <name val="Arial tur"/>
    </font>
    <font>
      <b/>
      <sz val="10"/>
      <color rgb="FF000000"/>
      <name val="Arial tur"/>
    </font>
    <font>
      <sz val="8"/>
      <color rgb="FFFFFFFF"/>
      <name val="Arial tur"/>
    </font>
    <font>
      <b/>
      <sz val="10"/>
      <color rgb="FF0000FF"/>
      <name val="Arial tur"/>
    </font>
    <font>
      <b/>
      <sz val="12"/>
      <color rgb="FF0000FF"/>
      <name val="Arial tur"/>
    </font>
    <font>
      <b/>
      <sz val="10"/>
      <name val="Arial tur"/>
    </font>
    <font>
      <sz val="10"/>
      <name val="Arial tur"/>
    </font>
    <font>
      <b/>
      <u/>
      <sz val="10"/>
      <color rgb="FF000000"/>
      <name val="Arial tur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rgb="FF3366FF"/>
        <bgColor rgb="FF3366FF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4" borderId="1" xfId="0" applyNumberFormat="1" applyFont="1" applyFill="1" applyBorder="1"/>
    <xf numFmtId="4" fontId="1" fillId="4" borderId="1" xfId="0" applyNumberFormat="1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/>
    <xf numFmtId="0" fontId="5" fillId="2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49" fontId="6" fillId="4" borderId="3" xfId="0" applyNumberFormat="1" applyFont="1" applyFill="1" applyBorder="1" applyAlignment="1">
      <alignment horizontal="right"/>
    </xf>
    <xf numFmtId="4" fontId="7" fillId="6" borderId="3" xfId="0" applyNumberFormat="1" applyFont="1" applyFill="1" applyBorder="1"/>
    <xf numFmtId="4" fontId="8" fillId="2" borderId="5" xfId="0" applyNumberFormat="1" applyFont="1" applyFill="1" applyBorder="1" applyAlignment="1">
      <alignment horizontal="left"/>
    </xf>
    <xf numFmtId="4" fontId="8" fillId="4" borderId="5" xfId="0" applyNumberFormat="1" applyFont="1" applyFill="1" applyBorder="1" applyAlignment="1">
      <alignment horizontal="left"/>
    </xf>
    <xf numFmtId="4" fontId="5" fillId="2" borderId="6" xfId="0" applyNumberFormat="1" applyFont="1" applyFill="1" applyBorder="1"/>
    <xf numFmtId="49" fontId="5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right"/>
    </xf>
    <xf numFmtId="49" fontId="6" fillId="4" borderId="4" xfId="0" applyNumberFormat="1" applyFont="1" applyFill="1" applyBorder="1" applyAlignment="1">
      <alignment horizontal="right"/>
    </xf>
    <xf numFmtId="4" fontId="7" fillId="6" borderId="4" xfId="0" applyNumberFormat="1" applyFont="1" applyFill="1" applyBorder="1"/>
    <xf numFmtId="4" fontId="9" fillId="2" borderId="6" xfId="0" applyNumberFormat="1" applyFont="1" applyFill="1" applyBorder="1"/>
    <xf numFmtId="4" fontId="9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/>
    <xf numFmtId="0" fontId="10" fillId="0" borderId="1" xfId="0" applyFont="1" applyBorder="1"/>
    <xf numFmtId="0" fontId="11" fillId="2" borderId="1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right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" fontId="1" fillId="2" borderId="5" xfId="0" applyNumberFormat="1" applyFont="1" applyFill="1" applyBorder="1"/>
    <xf numFmtId="14" fontId="1" fillId="0" borderId="1" xfId="0" applyNumberFormat="1" applyFont="1" applyBorder="1"/>
    <xf numFmtId="4" fontId="5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14" fontId="1" fillId="2" borderId="1" xfId="0" applyNumberFormat="1" applyFont="1" applyFill="1" applyBorder="1"/>
    <xf numFmtId="164" fontId="1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0" fillId="0" borderId="0" xfId="0"/>
    <xf numFmtId="4" fontId="5" fillId="2" borderId="2" xfId="0" applyNumberFormat="1" applyFont="1" applyFill="1" applyBorder="1"/>
    <xf numFmtId="4" fontId="5" fillId="2" borderId="6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4" fontId="3" fillId="5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4" fontId="9" fillId="2" borderId="2" xfId="0" applyNumberFormat="1" applyFont="1" applyFill="1" applyBorder="1"/>
    <xf numFmtId="14" fontId="3" fillId="5" borderId="3" xfId="0" applyNumberFormat="1" applyFont="1" applyFill="1" applyBorder="1" applyAlignment="1">
      <alignment horizontal="center"/>
    </xf>
    <xf numFmtId="0" fontId="12" fillId="2" borderId="1" xfId="1" applyFill="1" applyBorder="1" applyAlignment="1" applyProtection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ustafaguls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163"/>
  <sheetViews>
    <sheetView showGridLines="0" tabSelected="1" workbookViewId="0">
      <selection activeCell="M3" sqref="M3"/>
    </sheetView>
  </sheetViews>
  <sheetFormatPr defaultColWidth="17.28515625" defaultRowHeight="15.75" customHeight="1"/>
  <cols>
    <col min="1" max="1" width="3" customWidth="1"/>
    <col min="2" max="2" width="5" customWidth="1"/>
    <col min="3" max="3" width="11.7109375" customWidth="1"/>
    <col min="4" max="4" width="2.7109375" customWidth="1"/>
    <col min="5" max="5" width="4.85546875" customWidth="1"/>
    <col min="6" max="6" width="11.7109375" customWidth="1"/>
    <col min="7" max="7" width="3.42578125" customWidth="1"/>
    <col min="8" max="8" width="2.28515625" customWidth="1"/>
    <col min="9" max="9" width="11.28515625" customWidth="1"/>
    <col min="10" max="10" width="11.7109375" customWidth="1"/>
    <col min="11" max="11" width="3.28515625" customWidth="1"/>
    <col min="12" max="13" width="11.7109375" customWidth="1"/>
    <col min="14" max="14" width="4" customWidth="1"/>
    <col min="15" max="15" width="9.140625" hidden="1" customWidth="1"/>
    <col min="16" max="16" width="14" hidden="1" customWidth="1"/>
    <col min="17" max="17" width="5.140625" hidden="1" customWidth="1"/>
    <col min="18" max="18" width="9.140625" hidden="1" customWidth="1"/>
    <col min="19" max="19" width="10.140625" hidden="1" customWidth="1"/>
    <col min="20" max="229" width="9.140625" hidden="1" customWidth="1"/>
    <col min="230" max="231" width="10.140625" hidden="1" customWidth="1"/>
    <col min="232" max="235" width="4" hidden="1" customWidth="1"/>
    <col min="236" max="236" width="8.140625" hidden="1" customWidth="1"/>
    <col min="237" max="246" width="9.140625" hidden="1" customWidth="1"/>
  </cols>
  <sheetData>
    <row r="1" spans="1:246" ht="12.75" customHeight="1">
      <c r="A1" s="1"/>
      <c r="B1" s="48" t="s">
        <v>0</v>
      </c>
      <c r="C1" s="42"/>
      <c r="D1" s="42"/>
      <c r="E1" s="42"/>
      <c r="F1" s="42"/>
      <c r="G1" s="2"/>
      <c r="H1" s="1"/>
      <c r="I1" s="53" t="s">
        <v>83</v>
      </c>
      <c r="J1" s="1"/>
      <c r="K1" s="1"/>
      <c r="L1" s="3"/>
      <c r="M1" s="3"/>
      <c r="N1" s="3"/>
      <c r="O1" s="4"/>
      <c r="P1" s="5"/>
      <c r="Q1" s="5"/>
      <c r="R1" s="4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</row>
    <row r="2" spans="1:246" ht="15.75" customHeight="1">
      <c r="A2" s="1"/>
      <c r="B2" s="47" t="s">
        <v>1</v>
      </c>
      <c r="C2" s="42"/>
      <c r="D2" s="49">
        <v>500</v>
      </c>
      <c r="E2" s="42"/>
      <c r="F2" s="42"/>
      <c r="G2" s="2"/>
      <c r="H2" s="1"/>
      <c r="I2" s="7"/>
      <c r="J2" s="1"/>
      <c r="K2" s="1"/>
      <c r="L2" s="3"/>
      <c r="M2" s="3"/>
      <c r="N2" s="3"/>
      <c r="O2" s="4"/>
      <c r="P2" s="5"/>
      <c r="Q2" s="5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</row>
    <row r="3" spans="1:246" ht="15.75" customHeight="1">
      <c r="A3" s="1"/>
      <c r="B3" s="47" t="s">
        <v>2</v>
      </c>
      <c r="C3" s="42"/>
      <c r="D3" s="52">
        <f ca="1">TODAY()</f>
        <v>42171</v>
      </c>
      <c r="E3" s="42"/>
      <c r="F3" s="42"/>
      <c r="G3" s="2"/>
      <c r="H3" s="1"/>
      <c r="I3" s="1"/>
      <c r="J3" s="1"/>
      <c r="K3" s="1"/>
      <c r="L3" s="3"/>
      <c r="M3" s="3"/>
      <c r="N3" s="3"/>
      <c r="O3" s="4"/>
      <c r="P3" s="5"/>
      <c r="Q3" s="5"/>
      <c r="R3" s="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ht="15.75" customHeight="1">
      <c r="A4" s="1"/>
      <c r="B4" s="47" t="s">
        <v>3</v>
      </c>
      <c r="C4" s="42"/>
      <c r="D4" s="52">
        <f ca="1">D3+365</f>
        <v>42536</v>
      </c>
      <c r="E4" s="42"/>
      <c r="F4" s="42"/>
      <c r="G4" s="2"/>
      <c r="H4" s="1"/>
      <c r="I4" s="1"/>
      <c r="J4" s="1"/>
      <c r="K4" s="1"/>
      <c r="L4" s="3"/>
      <c r="M4" s="3"/>
      <c r="N4" s="3"/>
      <c r="O4" s="4"/>
      <c r="P4" s="5"/>
      <c r="Q4" s="5"/>
      <c r="R4" s="4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</row>
    <row r="5" spans="1:246" ht="6.75" customHeight="1">
      <c r="A5" s="1"/>
      <c r="B5" s="6"/>
      <c r="C5" s="6"/>
      <c r="D5" s="6"/>
      <c r="E5" s="6"/>
      <c r="F5" s="6"/>
      <c r="G5" s="2"/>
      <c r="H5" s="1"/>
      <c r="I5" s="1"/>
      <c r="J5" s="1"/>
      <c r="K5" s="1"/>
      <c r="L5" s="3"/>
      <c r="M5" s="3"/>
      <c r="N5" s="3"/>
      <c r="O5" s="4"/>
      <c r="P5" s="5"/>
      <c r="Q5" s="5"/>
      <c r="R5" s="4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</row>
    <row r="6" spans="1:246" ht="12.75" customHeight="1">
      <c r="A6" s="1"/>
      <c r="B6" s="46" t="s">
        <v>4</v>
      </c>
      <c r="C6" s="42"/>
      <c r="D6" s="42"/>
      <c r="E6" s="42"/>
      <c r="F6" s="42"/>
      <c r="G6" s="3"/>
      <c r="H6" s="1"/>
      <c r="I6" s="46" t="s">
        <v>5</v>
      </c>
      <c r="J6" s="42"/>
      <c r="K6" s="42"/>
      <c r="L6" s="42"/>
      <c r="M6" s="42"/>
      <c r="N6" s="3"/>
      <c r="O6" s="4"/>
      <c r="P6" s="5"/>
      <c r="Q6" s="5"/>
      <c r="R6" s="4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</row>
    <row r="7" spans="1:246" ht="12.75" customHeight="1">
      <c r="A7" s="1"/>
      <c r="B7" s="50" t="s">
        <v>6</v>
      </c>
      <c r="C7" s="42"/>
      <c r="D7" s="8"/>
      <c r="E7" s="41" t="s">
        <v>7</v>
      </c>
      <c r="F7" s="42"/>
      <c r="G7" s="3"/>
      <c r="H7" s="1"/>
      <c r="I7" s="41" t="s">
        <v>8</v>
      </c>
      <c r="J7" s="42"/>
      <c r="K7" s="9"/>
      <c r="L7" s="41" t="s">
        <v>9</v>
      </c>
      <c r="M7" s="42"/>
      <c r="N7" s="3"/>
      <c r="O7" s="4"/>
      <c r="P7" s="5"/>
      <c r="Q7" s="5"/>
      <c r="R7" s="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</row>
    <row r="8" spans="1:246" ht="17.25" customHeight="1">
      <c r="A8" s="1"/>
      <c r="B8" s="10" t="s">
        <v>10</v>
      </c>
      <c r="C8" s="11">
        <f t="shared" ref="C8:C19" ca="1" si="0">IB38</f>
        <v>0</v>
      </c>
      <c r="D8" s="12"/>
      <c r="E8" s="10" t="s">
        <v>11</v>
      </c>
      <c r="F8" s="11">
        <f t="shared" ref="F8:F19" ca="1" si="1">IB50</f>
        <v>42.47</v>
      </c>
      <c r="G8" s="3"/>
      <c r="H8" s="1"/>
      <c r="I8" s="10" t="s">
        <v>12</v>
      </c>
      <c r="J8" s="11">
        <f ca="1">C8+C9+C10</f>
        <v>0</v>
      </c>
      <c r="K8" s="13"/>
      <c r="L8" s="10" t="s">
        <v>13</v>
      </c>
      <c r="M8" s="11">
        <f ca="1">F8+F9+F10</f>
        <v>123.3</v>
      </c>
      <c r="N8" s="3"/>
      <c r="O8" s="4"/>
      <c r="P8" s="5"/>
      <c r="Q8" s="5"/>
      <c r="R8" s="4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</row>
    <row r="9" spans="1:246" ht="17.25" customHeight="1">
      <c r="A9" s="1"/>
      <c r="B9" s="10" t="s">
        <v>14</v>
      </c>
      <c r="C9" s="11">
        <f t="shared" ca="1" si="0"/>
        <v>0</v>
      </c>
      <c r="D9" s="12"/>
      <c r="E9" s="10" t="s">
        <v>15</v>
      </c>
      <c r="F9" s="11">
        <f t="shared" ca="1" si="1"/>
        <v>38.36</v>
      </c>
      <c r="G9" s="3"/>
      <c r="H9" s="1"/>
      <c r="I9" s="10" t="s">
        <v>16</v>
      </c>
      <c r="J9" s="11">
        <f ca="1">C11+C12+C13</f>
        <v>20.55</v>
      </c>
      <c r="K9" s="13"/>
      <c r="L9" s="10" t="s">
        <v>17</v>
      </c>
      <c r="M9" s="11">
        <f ca="1">F11+F12+F13</f>
        <v>104.11999999999999</v>
      </c>
      <c r="N9" s="3"/>
      <c r="O9" s="4"/>
      <c r="P9" s="5"/>
      <c r="Q9" s="5"/>
      <c r="R9" s="4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</row>
    <row r="10" spans="1:246" ht="17.25" customHeight="1">
      <c r="A10" s="1"/>
      <c r="B10" s="10" t="s">
        <v>18</v>
      </c>
      <c r="C10" s="11">
        <f t="shared" ca="1" si="0"/>
        <v>0</v>
      </c>
      <c r="D10" s="12"/>
      <c r="E10" s="10" t="s">
        <v>19</v>
      </c>
      <c r="F10" s="11">
        <f t="shared" ca="1" si="1"/>
        <v>42.47</v>
      </c>
      <c r="G10" s="3"/>
      <c r="H10" s="1"/>
      <c r="I10" s="10" t="s">
        <v>20</v>
      </c>
      <c r="J10" s="11">
        <f ca="1">C14+C15+C16</f>
        <v>126.03999999999999</v>
      </c>
      <c r="K10" s="13"/>
      <c r="L10" s="10" t="s">
        <v>21</v>
      </c>
      <c r="M10" s="11">
        <f ca="1">F14+F15+F16</f>
        <v>0</v>
      </c>
      <c r="N10" s="3"/>
      <c r="O10" s="4"/>
      <c r="P10" s="5"/>
      <c r="Q10" s="5"/>
      <c r="R10" s="4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</row>
    <row r="11" spans="1:246" ht="17.25" customHeight="1">
      <c r="A11" s="1"/>
      <c r="B11" s="10" t="s">
        <v>22</v>
      </c>
      <c r="C11" s="11">
        <f t="shared" ca="1" si="0"/>
        <v>0</v>
      </c>
      <c r="D11" s="12"/>
      <c r="E11" s="10" t="s">
        <v>23</v>
      </c>
      <c r="F11" s="11">
        <f t="shared" ca="1" si="1"/>
        <v>41.1</v>
      </c>
      <c r="G11" s="3"/>
      <c r="H11" s="1"/>
      <c r="I11" s="10" t="s">
        <v>24</v>
      </c>
      <c r="J11" s="11">
        <f ca="1">C17+C18+C19</f>
        <v>126.03999999999999</v>
      </c>
      <c r="K11" s="13"/>
      <c r="L11" s="10" t="s">
        <v>25</v>
      </c>
      <c r="M11" s="11">
        <f ca="1">F17+F18+F19</f>
        <v>0</v>
      </c>
      <c r="N11" s="3"/>
      <c r="O11" s="4"/>
      <c r="P11" s="5"/>
      <c r="Q11" s="5"/>
      <c r="R11" s="4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</row>
    <row r="12" spans="1:246" ht="17.25" customHeight="1">
      <c r="A12" s="1"/>
      <c r="B12" s="10" t="s">
        <v>26</v>
      </c>
      <c r="C12" s="11">
        <f t="shared" ca="1" si="0"/>
        <v>0</v>
      </c>
      <c r="D12" s="12"/>
      <c r="E12" s="10" t="s">
        <v>27</v>
      </c>
      <c r="F12" s="11">
        <f t="shared" ca="1" si="1"/>
        <v>42.47</v>
      </c>
      <c r="G12" s="3"/>
      <c r="H12" s="1"/>
      <c r="I12" s="43">
        <f ca="1">SUM(J8:J19)</f>
        <v>272.63</v>
      </c>
      <c r="J12" s="42"/>
      <c r="K12" s="14" t="s">
        <v>28</v>
      </c>
      <c r="L12" s="44">
        <f ca="1">SUM(M8:M19)</f>
        <v>227.42</v>
      </c>
      <c r="M12" s="42"/>
      <c r="N12" s="3"/>
      <c r="O12" s="4"/>
      <c r="P12" s="5"/>
      <c r="Q12" s="5"/>
      <c r="R12" s="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</row>
    <row r="13" spans="1:246" ht="17.25" customHeight="1">
      <c r="A13" s="1"/>
      <c r="B13" s="10" t="s">
        <v>29</v>
      </c>
      <c r="C13" s="11">
        <f t="shared" ca="1" si="0"/>
        <v>20.55</v>
      </c>
      <c r="D13" s="12"/>
      <c r="E13" s="10" t="s">
        <v>30</v>
      </c>
      <c r="F13" s="11">
        <f t="shared" ca="1" si="1"/>
        <v>20.55</v>
      </c>
      <c r="G13" s="3"/>
      <c r="H13" s="1"/>
      <c r="I13" s="45">
        <f ca="1">I12+L12</f>
        <v>500.04999999999995</v>
      </c>
      <c r="J13" s="42"/>
      <c r="K13" s="42"/>
      <c r="L13" s="42"/>
      <c r="M13" s="42"/>
      <c r="N13" s="3"/>
      <c r="O13" s="4"/>
      <c r="P13" s="5"/>
      <c r="Q13" s="5"/>
      <c r="R13" s="4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</row>
    <row r="14" spans="1:246" ht="17.25" customHeight="1">
      <c r="A14" s="1"/>
      <c r="B14" s="10" t="s">
        <v>31</v>
      </c>
      <c r="C14" s="11">
        <f t="shared" ca="1" si="0"/>
        <v>42.47</v>
      </c>
      <c r="D14" s="12"/>
      <c r="E14" s="10" t="s">
        <v>32</v>
      </c>
      <c r="F14" s="11">
        <f t="shared" ca="1" si="1"/>
        <v>0</v>
      </c>
      <c r="G14" s="3"/>
      <c r="H14" s="1"/>
      <c r="I14" s="15"/>
      <c r="J14" s="16"/>
      <c r="K14" s="17"/>
      <c r="L14" s="15"/>
      <c r="M14" s="16"/>
      <c r="N14" s="3"/>
      <c r="O14" s="4"/>
      <c r="P14" s="5"/>
      <c r="Q14" s="5"/>
      <c r="R14" s="4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</row>
    <row r="15" spans="1:246" ht="17.25" customHeight="1">
      <c r="A15" s="1"/>
      <c r="B15" s="10" t="s">
        <v>33</v>
      </c>
      <c r="C15" s="11">
        <f t="shared" ca="1" si="0"/>
        <v>42.47</v>
      </c>
      <c r="D15" s="12"/>
      <c r="E15" s="10" t="s">
        <v>34</v>
      </c>
      <c r="F15" s="11">
        <f t="shared" ca="1" si="1"/>
        <v>0</v>
      </c>
      <c r="G15" s="3"/>
      <c r="H15" s="1"/>
      <c r="I15" s="18" t="s">
        <v>35</v>
      </c>
      <c r="J15" s="16"/>
      <c r="K15" s="17"/>
      <c r="L15" s="15"/>
      <c r="M15" s="16"/>
      <c r="N15" s="3"/>
      <c r="O15" s="4"/>
      <c r="P15" s="5"/>
      <c r="Q15" s="5"/>
      <c r="R15" s="4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</row>
    <row r="16" spans="1:246" ht="17.25" customHeight="1">
      <c r="A16" s="1"/>
      <c r="B16" s="10" t="s">
        <v>36</v>
      </c>
      <c r="C16" s="11">
        <f t="shared" ca="1" si="0"/>
        <v>41.1</v>
      </c>
      <c r="D16" s="12"/>
      <c r="E16" s="10" t="s">
        <v>37</v>
      </c>
      <c r="F16" s="11">
        <f t="shared" ca="1" si="1"/>
        <v>0</v>
      </c>
      <c r="G16" s="3"/>
      <c r="H16" s="1"/>
      <c r="I16" s="15"/>
      <c r="J16" s="16"/>
      <c r="K16" s="17"/>
      <c r="L16" s="15"/>
      <c r="M16" s="16"/>
      <c r="N16" s="3"/>
      <c r="O16" s="4"/>
      <c r="P16" s="5"/>
      <c r="Q16" s="5"/>
      <c r="R16" s="4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</row>
    <row r="17" spans="1:246" ht="17.25" customHeight="1">
      <c r="A17" s="1"/>
      <c r="B17" s="10" t="s">
        <v>38</v>
      </c>
      <c r="C17" s="11">
        <f t="shared" ca="1" si="0"/>
        <v>42.47</v>
      </c>
      <c r="D17" s="12"/>
      <c r="E17" s="10" t="s">
        <v>39</v>
      </c>
      <c r="F17" s="11">
        <f t="shared" ca="1" si="1"/>
        <v>0</v>
      </c>
      <c r="G17" s="3"/>
      <c r="H17" s="1"/>
      <c r="I17" s="15"/>
      <c r="J17" s="16"/>
      <c r="K17" s="17"/>
      <c r="L17" s="15"/>
      <c r="M17" s="16"/>
      <c r="N17" s="3"/>
      <c r="O17" s="4"/>
      <c r="P17" s="5"/>
      <c r="Q17" s="5"/>
      <c r="R17" s="4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</row>
    <row r="18" spans="1:246" ht="17.25" customHeight="1">
      <c r="A18" s="1"/>
      <c r="B18" s="10" t="s">
        <v>40</v>
      </c>
      <c r="C18" s="11">
        <f t="shared" ca="1" si="0"/>
        <v>41.1</v>
      </c>
      <c r="D18" s="12"/>
      <c r="E18" s="10" t="s">
        <v>41</v>
      </c>
      <c r="F18" s="11">
        <f t="shared" ca="1" si="1"/>
        <v>0</v>
      </c>
      <c r="G18" s="3"/>
      <c r="H18" s="1"/>
      <c r="I18" s="15"/>
      <c r="J18" s="16"/>
      <c r="K18" s="17"/>
      <c r="L18" s="15"/>
      <c r="M18" s="16"/>
      <c r="N18" s="3"/>
      <c r="O18" s="4"/>
      <c r="P18" s="5"/>
      <c r="Q18" s="5"/>
      <c r="R18" s="4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</row>
    <row r="19" spans="1:246" ht="17.25" customHeight="1">
      <c r="A19" s="1"/>
      <c r="B19" s="19" t="s">
        <v>42</v>
      </c>
      <c r="C19" s="20">
        <f t="shared" ca="1" si="0"/>
        <v>42.47</v>
      </c>
      <c r="D19" s="12"/>
      <c r="E19" s="19" t="s">
        <v>43</v>
      </c>
      <c r="F19" s="20">
        <f t="shared" ca="1" si="1"/>
        <v>0</v>
      </c>
      <c r="G19" s="2"/>
      <c r="H19" s="1"/>
      <c r="I19" s="15"/>
      <c r="J19" s="16"/>
      <c r="K19" s="17"/>
      <c r="L19" s="15"/>
      <c r="M19" s="16"/>
      <c r="N19" s="3"/>
      <c r="O19" s="4"/>
      <c r="P19" s="5"/>
      <c r="Q19" s="5"/>
      <c r="R19" s="4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</row>
    <row r="20" spans="1:246" ht="12.75" customHeight="1">
      <c r="A20" s="1"/>
      <c r="B20" s="51">
        <f ca="1">SUM(C8:C19)</f>
        <v>272.63</v>
      </c>
      <c r="C20" s="42"/>
      <c r="D20" s="21"/>
      <c r="E20" s="22" t="s">
        <v>44</v>
      </c>
      <c r="F20" s="23">
        <f ca="1">SUM(F8:F19)</f>
        <v>227.42000000000002</v>
      </c>
      <c r="G20" s="2"/>
      <c r="H20" s="1"/>
      <c r="I20" s="1"/>
      <c r="J20" s="1"/>
      <c r="K20" s="1"/>
      <c r="L20" s="3"/>
      <c r="M20" s="3"/>
      <c r="N20" s="3"/>
      <c r="O20" s="4"/>
      <c r="P20" s="5"/>
      <c r="Q20" s="5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</row>
    <row r="21" spans="1:246" ht="12.75" customHeight="1">
      <c r="A21" s="1"/>
      <c r="B21" s="45">
        <f ca="1">B20+F20</f>
        <v>500.05</v>
      </c>
      <c r="C21" s="42"/>
      <c r="D21" s="42"/>
      <c r="E21" s="42"/>
      <c r="F21" s="42"/>
      <c r="G21" s="1"/>
      <c r="H21" s="1"/>
      <c r="I21" s="1"/>
      <c r="J21" s="1"/>
      <c r="K21" s="1"/>
      <c r="L21" s="3"/>
      <c r="M21" s="3"/>
      <c r="N21" s="3"/>
      <c r="O21" s="4"/>
      <c r="P21" s="5"/>
      <c r="Q21" s="5"/>
      <c r="R21" s="4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</row>
    <row r="22" spans="1:24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</row>
    <row r="23" spans="1:246" ht="12.75" customHeight="1">
      <c r="A23" s="1"/>
      <c r="B23" s="25" t="s">
        <v>45</v>
      </c>
      <c r="C23" s="1"/>
      <c r="D23" s="1"/>
      <c r="E23" s="1"/>
      <c r="F23" s="1"/>
      <c r="G23" s="2"/>
      <c r="H23" s="1"/>
      <c r="I23" s="1"/>
      <c r="J23" s="1"/>
      <c r="K23" s="1"/>
      <c r="L23" s="3"/>
      <c r="M23" s="3"/>
      <c r="N23" s="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</row>
    <row r="24" spans="1:246" ht="12.75" customHeight="1">
      <c r="A24" s="1"/>
      <c r="B24" s="1"/>
      <c r="C24" s="1"/>
      <c r="D24" s="1"/>
      <c r="E24" s="1"/>
      <c r="F24" s="1"/>
      <c r="G24" s="2"/>
      <c r="H24" s="1"/>
      <c r="I24" s="26" t="s">
        <v>46</v>
      </c>
      <c r="J24" s="27" t="s">
        <v>47</v>
      </c>
      <c r="K24" s="1"/>
      <c r="L24" s="3"/>
      <c r="M24" s="3"/>
      <c r="N24" s="3"/>
      <c r="O24" s="28"/>
      <c r="P24" s="29"/>
      <c r="Q24" s="29"/>
      <c r="R24" s="28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</row>
    <row r="25" spans="1:246" ht="12.75" customHeight="1">
      <c r="A25" s="1"/>
      <c r="B25" s="1" t="s">
        <v>48</v>
      </c>
      <c r="C25" s="1"/>
      <c r="D25" s="1"/>
      <c r="E25" s="1"/>
      <c r="F25" s="1"/>
      <c r="G25" s="1"/>
      <c r="H25" s="1"/>
      <c r="I25" s="31">
        <f t="shared" ref="I25:I28" ca="1" si="2">J8</f>
        <v>0</v>
      </c>
      <c r="J25" s="26"/>
      <c r="K25" s="1"/>
      <c r="L25" s="3"/>
      <c r="M25" s="3"/>
      <c r="N25" s="3"/>
      <c r="O25" s="28"/>
      <c r="P25" s="29"/>
      <c r="Q25" s="29"/>
      <c r="R25" s="28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</row>
    <row r="26" spans="1:246" ht="12.75" customHeight="1">
      <c r="A26" s="1"/>
      <c r="B26" s="1" t="s">
        <v>49</v>
      </c>
      <c r="C26" s="1"/>
      <c r="D26" s="1"/>
      <c r="E26" s="1"/>
      <c r="F26" s="1"/>
      <c r="G26" s="1"/>
      <c r="H26" s="1"/>
      <c r="I26" s="31">
        <f t="shared" ca="1" si="2"/>
        <v>20.55</v>
      </c>
      <c r="J26" s="26"/>
      <c r="K26" s="1"/>
      <c r="L26" s="3"/>
      <c r="M26" s="3"/>
      <c r="N26" s="3"/>
      <c r="O26" s="28"/>
      <c r="P26" s="29"/>
      <c r="Q26" s="29"/>
      <c r="R26" s="28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</row>
    <row r="27" spans="1:246" ht="12.75" customHeight="1">
      <c r="A27" s="1"/>
      <c r="B27" s="1" t="s">
        <v>50</v>
      </c>
      <c r="C27" s="1"/>
      <c r="D27" s="1"/>
      <c r="E27" s="1"/>
      <c r="F27" s="1"/>
      <c r="G27" s="1"/>
      <c r="H27" s="1"/>
      <c r="I27" s="31">
        <f t="shared" ca="1" si="2"/>
        <v>126.03999999999999</v>
      </c>
      <c r="J27" s="26"/>
      <c r="K27" s="1"/>
      <c r="L27" s="3"/>
      <c r="M27" s="3"/>
      <c r="N27" s="3"/>
      <c r="O27" s="28"/>
      <c r="P27" s="29"/>
      <c r="Q27" s="29"/>
      <c r="R27" s="28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</row>
    <row r="28" spans="1:246" ht="12.75" customHeight="1">
      <c r="A28" s="1"/>
      <c r="B28" s="1" t="s">
        <v>51</v>
      </c>
      <c r="C28" s="1"/>
      <c r="D28" s="1"/>
      <c r="E28" s="1"/>
      <c r="F28" s="1"/>
      <c r="G28" s="1"/>
      <c r="H28" s="1"/>
      <c r="I28" s="31">
        <f t="shared" ca="1" si="2"/>
        <v>126.03999999999999</v>
      </c>
      <c r="J28" s="26"/>
      <c r="K28" s="1"/>
      <c r="L28" s="3"/>
      <c r="M28" s="3"/>
      <c r="N28" s="3"/>
      <c r="O28" s="28"/>
      <c r="P28" s="29"/>
      <c r="Q28" s="29"/>
      <c r="R28" s="28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</row>
    <row r="29" spans="1:246" ht="12.75" customHeight="1">
      <c r="A29" s="1"/>
      <c r="B29" s="1" t="s">
        <v>52</v>
      </c>
      <c r="C29" s="1"/>
      <c r="D29" s="1"/>
      <c r="E29" s="1"/>
      <c r="F29" s="1"/>
      <c r="G29" s="1"/>
      <c r="H29" s="1"/>
      <c r="I29" s="31">
        <f t="shared" ref="I29:I32" ca="1" si="3">M8</f>
        <v>123.3</v>
      </c>
      <c r="J29" s="26"/>
      <c r="K29" s="1"/>
      <c r="L29" s="3"/>
      <c r="M29" s="3"/>
      <c r="N29" s="3"/>
      <c r="O29" s="28"/>
      <c r="P29" s="29"/>
      <c r="Q29" s="29"/>
      <c r="R29" s="28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</row>
    <row r="30" spans="1:246" ht="12.75" customHeight="1">
      <c r="A30" s="1"/>
      <c r="B30" s="1" t="s">
        <v>53</v>
      </c>
      <c r="C30" s="1"/>
      <c r="D30" s="1"/>
      <c r="E30" s="1"/>
      <c r="F30" s="1"/>
      <c r="G30" s="1"/>
      <c r="H30" s="1"/>
      <c r="I30" s="31">
        <f t="shared" ca="1" si="3"/>
        <v>104.11999999999999</v>
      </c>
      <c r="J30" s="26"/>
      <c r="K30" s="1"/>
      <c r="L30" s="3"/>
      <c r="M30" s="3"/>
      <c r="N30" s="3"/>
      <c r="O30" s="28"/>
      <c r="P30" s="29"/>
      <c r="Q30" s="29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</row>
    <row r="31" spans="1:246" ht="12.75" customHeight="1">
      <c r="A31" s="1"/>
      <c r="B31" s="1" t="s">
        <v>54</v>
      </c>
      <c r="C31" s="1"/>
      <c r="D31" s="1"/>
      <c r="E31" s="1"/>
      <c r="F31" s="1"/>
      <c r="G31" s="1"/>
      <c r="H31" s="1"/>
      <c r="I31" s="31">
        <f t="shared" ca="1" si="3"/>
        <v>0</v>
      </c>
      <c r="J31" s="26"/>
      <c r="K31" s="1"/>
      <c r="L31" s="3"/>
      <c r="M31" s="3"/>
      <c r="N31" s="3"/>
      <c r="O31" s="28"/>
      <c r="P31" s="29"/>
      <c r="Q31" s="29"/>
      <c r="R31" s="28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</row>
    <row r="32" spans="1:246" ht="12.75" customHeight="1">
      <c r="A32" s="1"/>
      <c r="B32" s="1" t="s">
        <v>55</v>
      </c>
      <c r="C32" s="1"/>
      <c r="D32" s="1"/>
      <c r="E32" s="1"/>
      <c r="F32" s="1"/>
      <c r="G32" s="1"/>
      <c r="H32" s="1"/>
      <c r="I32" s="31">
        <f t="shared" ca="1" si="3"/>
        <v>0</v>
      </c>
      <c r="J32" s="26"/>
      <c r="K32" s="1"/>
      <c r="L32" s="3"/>
      <c r="M32" s="3"/>
      <c r="N32" s="3"/>
      <c r="O32" s="28"/>
      <c r="P32" s="29"/>
      <c r="Q32" s="29"/>
      <c r="R32" s="28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</row>
    <row r="33" spans="1:246" ht="12.75" customHeight="1">
      <c r="A33" s="1"/>
      <c r="B33" s="1"/>
      <c r="C33" s="1" t="s">
        <v>56</v>
      </c>
      <c r="D33" s="1"/>
      <c r="E33" s="1"/>
      <c r="F33" s="1"/>
      <c r="G33" s="1"/>
      <c r="H33" s="1"/>
      <c r="I33" s="31"/>
      <c r="J33" s="31">
        <f>D2</f>
        <v>500</v>
      </c>
      <c r="K33" s="1"/>
      <c r="L33" s="3"/>
      <c r="M33" s="3"/>
      <c r="N33" s="3"/>
      <c r="O33" s="28"/>
      <c r="P33" s="29"/>
      <c r="Q33" s="29"/>
      <c r="R33" s="28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</row>
    <row r="34" spans="1:24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"/>
      <c r="M34" s="3"/>
      <c r="N34" s="3"/>
      <c r="O34" s="28"/>
      <c r="P34" s="29"/>
      <c r="Q34" s="29"/>
      <c r="R34" s="28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</row>
    <row r="35" spans="1:24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"/>
      <c r="M35" s="3"/>
      <c r="N35" s="3"/>
      <c r="O35" s="28"/>
      <c r="P35" s="29"/>
      <c r="Q35" s="29"/>
      <c r="R35" s="28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</row>
    <row r="36" spans="1:24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"/>
      <c r="M36" s="3"/>
      <c r="N36" s="3"/>
      <c r="O36" s="28"/>
      <c r="P36" s="29"/>
      <c r="Q36" s="29"/>
      <c r="R36" s="28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</row>
    <row r="37" spans="1:246" ht="12.75" customHeight="1">
      <c r="A37" s="1"/>
      <c r="B37" s="25" t="s">
        <v>57</v>
      </c>
      <c r="C37" s="1"/>
      <c r="D37" s="1"/>
      <c r="E37" s="1"/>
      <c r="F37" s="1"/>
      <c r="G37" s="1"/>
      <c r="H37" s="1"/>
      <c r="I37" s="1"/>
      <c r="J37" s="1"/>
      <c r="K37" s="1"/>
      <c r="L37" s="3"/>
      <c r="M37" s="3"/>
      <c r="N37" s="3"/>
      <c r="O37" s="28"/>
      <c r="P37" s="29"/>
      <c r="Q37" s="29"/>
      <c r="R37" s="28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32">
        <f ca="1">DATE(YEAR($D$3)-1,12,1)</f>
        <v>41974</v>
      </c>
      <c r="HW37" s="32">
        <f ca="1">DATE(YEAR($D$3)-1,12,31)</f>
        <v>42004</v>
      </c>
      <c r="HX37" s="28"/>
      <c r="HY37" s="28"/>
      <c r="HZ37" s="28"/>
      <c r="IA37" s="28"/>
      <c r="IB37" s="33"/>
      <c r="IC37" s="24"/>
      <c r="ID37" s="24"/>
      <c r="IE37" s="24"/>
      <c r="IF37" s="24"/>
      <c r="IG37" s="24"/>
      <c r="IH37" s="24"/>
      <c r="II37" s="24"/>
      <c r="IJ37" s="24"/>
      <c r="IK37" s="24"/>
      <c r="IL37" s="24"/>
    </row>
    <row r="38" spans="1:246" ht="12.75" customHeight="1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3"/>
      <c r="M38" s="3"/>
      <c r="N38" s="3"/>
      <c r="O38" s="28"/>
      <c r="P38" s="29"/>
      <c r="Q38" s="29"/>
      <c r="R38" s="28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32">
        <f ca="1">DATE(YEAR($D$3),1,1)</f>
        <v>42005</v>
      </c>
      <c r="HW38" s="32">
        <f ca="1">DATE(YEAR($D$3),1,31)</f>
        <v>42035</v>
      </c>
      <c r="HX38" s="28">
        <f t="shared" ref="HX38:HX62" ca="1" si="4">IF(($D$3&lt;=HW38),(HW38-HV38+1),0)</f>
        <v>0</v>
      </c>
      <c r="HY38" s="28">
        <f t="shared" ref="HY38:HY62" ca="1" si="5">IF(($D$4&gt;=HV38),(HW38-HV38+1),0)</f>
        <v>31</v>
      </c>
      <c r="HZ38" s="28">
        <f t="shared" ref="HZ38:HZ62" ca="1" si="6">IF((HX38*HY38)=0,0,HX38)</f>
        <v>0</v>
      </c>
      <c r="IA38" s="28">
        <f t="shared" ref="IA38:IA62" ca="1" si="7">IF(HZ38=0,0,IF((HW38+1-$D$3)&gt;31,IF((HW38+1-$D$3)&gt;($D$4+1-$D$3),IF(HZ38=0,0,$D$4+1-HV38),HZ38),HW38+1-$D$3))</f>
        <v>0</v>
      </c>
      <c r="IB38" s="33">
        <f t="shared" ref="IB38:IB62" ca="1" si="8">IF(ISERROR(IF(ROUND(($D$2/$IA$63*IA38),2)=0,0,ROUND(($D$2/$IA$63*IA38),2))),0,IF(ROUND(($D$2/$IA$63*IA38),2)=0,0,ROUND(($D$2/$IA$63*IA38),2)))</f>
        <v>0</v>
      </c>
      <c r="IC38" s="24"/>
      <c r="ID38" s="24"/>
      <c r="IE38" s="24"/>
      <c r="IF38" s="24"/>
      <c r="IG38" s="24"/>
      <c r="IH38" s="24"/>
      <c r="II38" s="24"/>
      <c r="IJ38" s="24"/>
      <c r="IK38" s="24"/>
      <c r="IL38" s="24"/>
    </row>
    <row r="39" spans="1:246" ht="12.75" customHeight="1">
      <c r="A39" s="1"/>
      <c r="B39" s="1" t="s">
        <v>58</v>
      </c>
      <c r="C39" s="1"/>
      <c r="D39" s="1"/>
      <c r="E39" s="1"/>
      <c r="F39" s="1"/>
      <c r="G39" s="2"/>
      <c r="H39" s="1"/>
      <c r="I39" s="31">
        <f t="shared" ref="I39:I50" ca="1" si="9">C8</f>
        <v>0</v>
      </c>
      <c r="J39" s="26"/>
      <c r="K39" s="1"/>
      <c r="L39" s="3"/>
      <c r="M39" s="3"/>
      <c r="N39" s="3"/>
      <c r="O39" s="28"/>
      <c r="P39" s="29"/>
      <c r="Q39" s="29"/>
      <c r="R39" s="28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32">
        <f ca="1">DATE(YEAR($D$3),2,1)</f>
        <v>42036</v>
      </c>
      <c r="HW39" s="32">
        <f ca="1">DATE(YEAR($D$3),2,28)</f>
        <v>42063</v>
      </c>
      <c r="HX39" s="28">
        <f t="shared" ca="1" si="4"/>
        <v>0</v>
      </c>
      <c r="HY39" s="28">
        <f t="shared" ca="1" si="5"/>
        <v>28</v>
      </c>
      <c r="HZ39" s="28">
        <f t="shared" ca="1" si="6"/>
        <v>0</v>
      </c>
      <c r="IA39" s="28">
        <f t="shared" ca="1" si="7"/>
        <v>0</v>
      </c>
      <c r="IB39" s="33">
        <f t="shared" ca="1" si="8"/>
        <v>0</v>
      </c>
      <c r="IC39" s="24"/>
      <c r="ID39" s="24"/>
      <c r="IE39" s="24"/>
      <c r="IF39" s="24"/>
      <c r="IG39" s="24"/>
      <c r="IH39" s="24"/>
      <c r="II39" s="24"/>
      <c r="IJ39" s="24"/>
      <c r="IK39" s="24"/>
      <c r="IL39" s="24"/>
    </row>
    <row r="40" spans="1:246" ht="12.75" customHeight="1">
      <c r="A40" s="1"/>
      <c r="B40" s="1" t="s">
        <v>59</v>
      </c>
      <c r="C40" s="1"/>
      <c r="D40" s="1"/>
      <c r="E40" s="1"/>
      <c r="F40" s="1"/>
      <c r="G40" s="2"/>
      <c r="H40" s="1"/>
      <c r="I40" s="31">
        <f t="shared" ca="1" si="9"/>
        <v>0</v>
      </c>
      <c r="J40" s="26"/>
      <c r="K40" s="1"/>
      <c r="L40" s="3"/>
      <c r="M40" s="3"/>
      <c r="N40" s="3"/>
      <c r="O40" s="28"/>
      <c r="P40" s="29"/>
      <c r="Q40" s="29"/>
      <c r="R40" s="28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32">
        <f ca="1">DATE(YEAR($D$3),3,1)</f>
        <v>42064</v>
      </c>
      <c r="HW40" s="32">
        <f ca="1">DATE(YEAR($D$3),3,31)</f>
        <v>42094</v>
      </c>
      <c r="HX40" s="28">
        <f t="shared" ca="1" si="4"/>
        <v>0</v>
      </c>
      <c r="HY40" s="28">
        <f t="shared" ca="1" si="5"/>
        <v>31</v>
      </c>
      <c r="HZ40" s="28">
        <f t="shared" ca="1" si="6"/>
        <v>0</v>
      </c>
      <c r="IA40" s="28">
        <f t="shared" ca="1" si="7"/>
        <v>0</v>
      </c>
      <c r="IB40" s="33">
        <f t="shared" ca="1" si="8"/>
        <v>0</v>
      </c>
      <c r="IC40" s="24"/>
      <c r="ID40" s="24"/>
      <c r="IE40" s="24"/>
      <c r="IF40" s="24"/>
      <c r="IG40" s="24"/>
      <c r="IH40" s="24"/>
      <c r="II40" s="24"/>
      <c r="IJ40" s="24"/>
      <c r="IK40" s="24"/>
      <c r="IL40" s="24"/>
    </row>
    <row r="41" spans="1:246" ht="12.75" customHeight="1">
      <c r="A41" s="1"/>
      <c r="B41" s="1" t="s">
        <v>60</v>
      </c>
      <c r="C41" s="1"/>
      <c r="D41" s="1"/>
      <c r="E41" s="1"/>
      <c r="F41" s="1"/>
      <c r="G41" s="2"/>
      <c r="H41" s="1"/>
      <c r="I41" s="31">
        <f t="shared" ca="1" si="9"/>
        <v>0</v>
      </c>
      <c r="J41" s="26"/>
      <c r="K41" s="1"/>
      <c r="L41" s="3"/>
      <c r="M41" s="3"/>
      <c r="N41" s="3"/>
      <c r="O41" s="28"/>
      <c r="P41" s="29"/>
      <c r="Q41" s="29"/>
      <c r="R41" s="28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32">
        <f ca="1">DATE(YEAR($D$3),4,1)</f>
        <v>42095</v>
      </c>
      <c r="HW41" s="32">
        <f ca="1">DATE(YEAR($D$3),4,30)</f>
        <v>42124</v>
      </c>
      <c r="HX41" s="28">
        <f t="shared" ca="1" si="4"/>
        <v>0</v>
      </c>
      <c r="HY41" s="28">
        <f t="shared" ca="1" si="5"/>
        <v>30</v>
      </c>
      <c r="HZ41" s="28">
        <f t="shared" ca="1" si="6"/>
        <v>0</v>
      </c>
      <c r="IA41" s="28">
        <f t="shared" ca="1" si="7"/>
        <v>0</v>
      </c>
      <c r="IB41" s="33">
        <f t="shared" ca="1" si="8"/>
        <v>0</v>
      </c>
      <c r="IC41" s="24"/>
      <c r="ID41" s="24"/>
      <c r="IE41" s="24"/>
      <c r="IF41" s="24"/>
      <c r="IG41" s="24"/>
      <c r="IH41" s="24"/>
      <c r="II41" s="24"/>
      <c r="IJ41" s="24"/>
      <c r="IK41" s="24"/>
      <c r="IL41" s="24"/>
    </row>
    <row r="42" spans="1:246" ht="12.75" customHeight="1">
      <c r="A42" s="1"/>
      <c r="B42" s="1" t="s">
        <v>61</v>
      </c>
      <c r="C42" s="1"/>
      <c r="D42" s="1"/>
      <c r="E42" s="1"/>
      <c r="F42" s="1"/>
      <c r="G42" s="2"/>
      <c r="H42" s="1"/>
      <c r="I42" s="31">
        <f t="shared" ca="1" si="9"/>
        <v>0</v>
      </c>
      <c r="J42" s="26"/>
      <c r="K42" s="1"/>
      <c r="L42" s="3"/>
      <c r="M42" s="3"/>
      <c r="N42" s="3"/>
      <c r="O42" s="28"/>
      <c r="P42" s="33"/>
      <c r="Q42" s="33"/>
      <c r="R42" s="28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32">
        <f ca="1">DATE(YEAR($D$3),5,1)</f>
        <v>42125</v>
      </c>
      <c r="HW42" s="32">
        <f ca="1">DATE(YEAR($D$3),5,31)</f>
        <v>42155</v>
      </c>
      <c r="HX42" s="28">
        <f t="shared" ca="1" si="4"/>
        <v>0</v>
      </c>
      <c r="HY42" s="28">
        <f t="shared" ca="1" si="5"/>
        <v>31</v>
      </c>
      <c r="HZ42" s="28">
        <f t="shared" ca="1" si="6"/>
        <v>0</v>
      </c>
      <c r="IA42" s="28">
        <f t="shared" ca="1" si="7"/>
        <v>0</v>
      </c>
      <c r="IB42" s="33">
        <f t="shared" ca="1" si="8"/>
        <v>0</v>
      </c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ht="12.75" customHeight="1">
      <c r="A43" s="1"/>
      <c r="B43" s="1" t="s">
        <v>62</v>
      </c>
      <c r="C43" s="1"/>
      <c r="D43" s="1"/>
      <c r="E43" s="1"/>
      <c r="F43" s="1"/>
      <c r="G43" s="2"/>
      <c r="H43" s="1"/>
      <c r="I43" s="31">
        <f t="shared" ca="1" si="9"/>
        <v>0</v>
      </c>
      <c r="J43" s="26"/>
      <c r="K43" s="1"/>
      <c r="L43" s="3"/>
      <c r="M43" s="3"/>
      <c r="N43" s="3"/>
      <c r="O43" s="24"/>
      <c r="P43" s="24"/>
      <c r="Q43" s="24"/>
      <c r="R43" s="28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32">
        <f ca="1">DATE(YEAR($D$3),6,1)</f>
        <v>42156</v>
      </c>
      <c r="HW43" s="32">
        <f ca="1">DATE(YEAR($D$3),6,30)</f>
        <v>42185</v>
      </c>
      <c r="HX43" s="28">
        <f t="shared" ca="1" si="4"/>
        <v>30</v>
      </c>
      <c r="HY43" s="28">
        <f t="shared" ca="1" si="5"/>
        <v>30</v>
      </c>
      <c r="HZ43" s="28">
        <f t="shared" ca="1" si="6"/>
        <v>30</v>
      </c>
      <c r="IA43" s="28">
        <f t="shared" ca="1" si="7"/>
        <v>15</v>
      </c>
      <c r="IB43" s="33">
        <f t="shared" ca="1" si="8"/>
        <v>20.55</v>
      </c>
      <c r="IC43" s="24"/>
      <c r="ID43" s="24"/>
      <c r="IE43" s="24"/>
      <c r="IF43" s="24"/>
      <c r="IG43" s="24"/>
      <c r="IH43" s="24"/>
      <c r="II43" s="24"/>
      <c r="IJ43" s="24"/>
      <c r="IK43" s="24"/>
      <c r="IL43" s="24"/>
    </row>
    <row r="44" spans="1:246" ht="12.75" customHeight="1">
      <c r="A44" s="1"/>
      <c r="B44" s="1" t="s">
        <v>63</v>
      </c>
      <c r="C44" s="1"/>
      <c r="D44" s="1"/>
      <c r="E44" s="1"/>
      <c r="F44" s="1"/>
      <c r="G44" s="34"/>
      <c r="H44" s="35"/>
      <c r="I44" s="31">
        <f t="shared" ca="1" si="9"/>
        <v>20.55</v>
      </c>
      <c r="J44" s="26"/>
      <c r="K44" s="1"/>
      <c r="L44" s="3"/>
      <c r="M44" s="3"/>
      <c r="N44" s="3"/>
      <c r="O44" s="24"/>
      <c r="P44" s="24"/>
      <c r="Q44" s="24"/>
      <c r="R44" s="28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32">
        <f ca="1">DATE(YEAR($D$3),7,1)</f>
        <v>42186</v>
      </c>
      <c r="HW44" s="32">
        <f ca="1">DATE(YEAR($D$3),7,31)</f>
        <v>42216</v>
      </c>
      <c r="HX44" s="28">
        <f t="shared" ca="1" si="4"/>
        <v>31</v>
      </c>
      <c r="HY44" s="28">
        <f t="shared" ca="1" si="5"/>
        <v>31</v>
      </c>
      <c r="HZ44" s="28">
        <f t="shared" ca="1" si="6"/>
        <v>31</v>
      </c>
      <c r="IA44" s="28">
        <f t="shared" ca="1" si="7"/>
        <v>31</v>
      </c>
      <c r="IB44" s="33">
        <f t="shared" ca="1" si="8"/>
        <v>42.47</v>
      </c>
      <c r="IC44" s="24"/>
      <c r="ID44" s="24"/>
      <c r="IE44" s="24"/>
      <c r="IF44" s="24"/>
      <c r="IG44" s="24"/>
      <c r="IH44" s="24"/>
      <c r="II44" s="24"/>
      <c r="IJ44" s="24"/>
      <c r="IK44" s="24"/>
      <c r="IL44" s="24"/>
    </row>
    <row r="45" spans="1:246" ht="12.75" customHeight="1">
      <c r="A45" s="1"/>
      <c r="B45" s="1" t="s">
        <v>64</v>
      </c>
      <c r="C45" s="1"/>
      <c r="D45" s="1"/>
      <c r="E45" s="36"/>
      <c r="F45" s="36"/>
      <c r="G45" s="34"/>
      <c r="H45" s="35"/>
      <c r="I45" s="31">
        <f t="shared" ca="1" si="9"/>
        <v>42.47</v>
      </c>
      <c r="J45" s="26"/>
      <c r="K45" s="1"/>
      <c r="L45" s="3"/>
      <c r="M45" s="3"/>
      <c r="N45" s="3"/>
      <c r="O45" s="24"/>
      <c r="P45" s="24"/>
      <c r="Q45" s="24"/>
      <c r="R45" s="28"/>
      <c r="S45" s="32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32">
        <f ca="1">DATE(YEAR($D$3),8,1)</f>
        <v>42217</v>
      </c>
      <c r="HW45" s="32">
        <f ca="1">DATE(YEAR($D$3),8,31)</f>
        <v>42247</v>
      </c>
      <c r="HX45" s="28">
        <f t="shared" ca="1" si="4"/>
        <v>31</v>
      </c>
      <c r="HY45" s="28">
        <f t="shared" ca="1" si="5"/>
        <v>31</v>
      </c>
      <c r="HZ45" s="28">
        <f t="shared" ca="1" si="6"/>
        <v>31</v>
      </c>
      <c r="IA45" s="28">
        <f t="shared" ca="1" si="7"/>
        <v>31</v>
      </c>
      <c r="IB45" s="33">
        <f t="shared" ca="1" si="8"/>
        <v>42.47</v>
      </c>
      <c r="IC45" s="24"/>
      <c r="ID45" s="24"/>
      <c r="IE45" s="24"/>
      <c r="IF45" s="24"/>
      <c r="IG45" s="24"/>
      <c r="IH45" s="24"/>
      <c r="II45" s="24"/>
      <c r="IJ45" s="24"/>
      <c r="IK45" s="24"/>
      <c r="IL45" s="24"/>
    </row>
    <row r="46" spans="1:246" ht="12.75" customHeight="1">
      <c r="A46" s="1"/>
      <c r="B46" s="1" t="s">
        <v>65</v>
      </c>
      <c r="C46" s="1"/>
      <c r="D46" s="1"/>
      <c r="E46" s="1"/>
      <c r="F46" s="1"/>
      <c r="G46" s="34"/>
      <c r="H46" s="35"/>
      <c r="I46" s="31">
        <f t="shared" ca="1" si="9"/>
        <v>42.47</v>
      </c>
      <c r="J46" s="26"/>
      <c r="K46" s="1"/>
      <c r="L46" s="3"/>
      <c r="M46" s="3"/>
      <c r="N46" s="3"/>
      <c r="O46" s="24"/>
      <c r="P46" s="24"/>
      <c r="Q46" s="24"/>
      <c r="R46" s="28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32">
        <f ca="1">DATE(YEAR($D$3),9,1)</f>
        <v>42248</v>
      </c>
      <c r="HW46" s="32">
        <f ca="1">DATE(YEAR($D$3),9,30)</f>
        <v>42277</v>
      </c>
      <c r="HX46" s="28">
        <f t="shared" ca="1" si="4"/>
        <v>30</v>
      </c>
      <c r="HY46" s="28">
        <f t="shared" ca="1" si="5"/>
        <v>30</v>
      </c>
      <c r="HZ46" s="28">
        <f t="shared" ca="1" si="6"/>
        <v>30</v>
      </c>
      <c r="IA46" s="28">
        <f t="shared" ca="1" si="7"/>
        <v>30</v>
      </c>
      <c r="IB46" s="33">
        <f t="shared" ca="1" si="8"/>
        <v>41.1</v>
      </c>
      <c r="IC46" s="24"/>
      <c r="ID46" s="24"/>
      <c r="IE46" s="24"/>
      <c r="IF46" s="24"/>
      <c r="IG46" s="24"/>
      <c r="IH46" s="24"/>
      <c r="II46" s="24"/>
      <c r="IJ46" s="24"/>
      <c r="IK46" s="24"/>
      <c r="IL46" s="24"/>
    </row>
    <row r="47" spans="1:246" ht="12.75" customHeight="1">
      <c r="A47" s="35"/>
      <c r="B47" s="1" t="s">
        <v>66</v>
      </c>
      <c r="C47" s="1"/>
      <c r="D47" s="1"/>
      <c r="E47" s="1"/>
      <c r="F47" s="1"/>
      <c r="G47" s="34"/>
      <c r="H47" s="35"/>
      <c r="I47" s="31">
        <f t="shared" ca="1" si="9"/>
        <v>41.1</v>
      </c>
      <c r="J47" s="26"/>
      <c r="K47" s="1"/>
      <c r="L47" s="3"/>
      <c r="M47" s="3"/>
      <c r="N47" s="3"/>
      <c r="O47" s="24"/>
      <c r="P47" s="24"/>
      <c r="Q47" s="24"/>
      <c r="R47" s="28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32">
        <f ca="1">DATE(YEAR($D$3),10,1)</f>
        <v>42278</v>
      </c>
      <c r="HW47" s="32">
        <f ca="1">DATE(YEAR($D$3),10,31)</f>
        <v>42308</v>
      </c>
      <c r="HX47" s="28">
        <f t="shared" ca="1" si="4"/>
        <v>31</v>
      </c>
      <c r="HY47" s="28">
        <f t="shared" ca="1" si="5"/>
        <v>31</v>
      </c>
      <c r="HZ47" s="28">
        <f t="shared" ca="1" si="6"/>
        <v>31</v>
      </c>
      <c r="IA47" s="28">
        <f t="shared" ca="1" si="7"/>
        <v>31</v>
      </c>
      <c r="IB47" s="33">
        <f t="shared" ca="1" si="8"/>
        <v>42.47</v>
      </c>
      <c r="IC47" s="24"/>
      <c r="ID47" s="24"/>
      <c r="IE47" s="24"/>
      <c r="IF47" s="24"/>
      <c r="IG47" s="24"/>
      <c r="IH47" s="24"/>
      <c r="II47" s="24"/>
      <c r="IJ47" s="24"/>
      <c r="IK47" s="24"/>
      <c r="IL47" s="24"/>
    </row>
    <row r="48" spans="1:246" ht="12.75" customHeight="1">
      <c r="A48" s="35"/>
      <c r="B48" s="1" t="s">
        <v>67</v>
      </c>
      <c r="C48" s="1"/>
      <c r="D48" s="1"/>
      <c r="E48" s="1"/>
      <c r="F48" s="1"/>
      <c r="G48" s="34"/>
      <c r="H48" s="35"/>
      <c r="I48" s="31">
        <f t="shared" ca="1" si="9"/>
        <v>42.47</v>
      </c>
      <c r="J48" s="26"/>
      <c r="K48" s="1"/>
      <c r="L48" s="3"/>
      <c r="M48" s="3"/>
      <c r="N48" s="3"/>
      <c r="O48" s="24"/>
      <c r="P48" s="24"/>
      <c r="Q48" s="24"/>
      <c r="R48" s="28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32">
        <f ca="1">DATE(YEAR($D$3),11,1)</f>
        <v>42309</v>
      </c>
      <c r="HW48" s="32">
        <f ca="1">DATE(YEAR($D$3),11,30)</f>
        <v>42338</v>
      </c>
      <c r="HX48" s="28">
        <f t="shared" ca="1" si="4"/>
        <v>30</v>
      </c>
      <c r="HY48" s="28">
        <f t="shared" ca="1" si="5"/>
        <v>30</v>
      </c>
      <c r="HZ48" s="28">
        <f t="shared" ca="1" si="6"/>
        <v>30</v>
      </c>
      <c r="IA48" s="28">
        <f t="shared" ca="1" si="7"/>
        <v>30</v>
      </c>
      <c r="IB48" s="33">
        <f t="shared" ca="1" si="8"/>
        <v>41.1</v>
      </c>
      <c r="IC48" s="24"/>
      <c r="ID48" s="24"/>
      <c r="IE48" s="24"/>
      <c r="IF48" s="24"/>
      <c r="IG48" s="24"/>
      <c r="IH48" s="24"/>
      <c r="II48" s="24"/>
      <c r="IJ48" s="24"/>
      <c r="IK48" s="24"/>
      <c r="IL48" s="24"/>
    </row>
    <row r="49" spans="1:246" ht="12.75" customHeight="1">
      <c r="A49" s="35"/>
      <c r="B49" s="1" t="s">
        <v>68</v>
      </c>
      <c r="C49" s="1"/>
      <c r="D49" s="1"/>
      <c r="E49" s="1"/>
      <c r="F49" s="1"/>
      <c r="G49" s="34"/>
      <c r="H49" s="35"/>
      <c r="I49" s="31">
        <f t="shared" ca="1" si="9"/>
        <v>41.1</v>
      </c>
      <c r="J49" s="26"/>
      <c r="K49" s="1"/>
      <c r="L49" s="3"/>
      <c r="M49" s="3"/>
      <c r="N49" s="3"/>
      <c r="O49" s="24"/>
      <c r="P49" s="24"/>
      <c r="Q49" s="24"/>
      <c r="R49" s="28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32">
        <f ca="1">DATE(YEAR($D$3),12,1)</f>
        <v>42339</v>
      </c>
      <c r="HW49" s="32">
        <f ca="1">DATE(YEAR($D$3),12,31)</f>
        <v>42369</v>
      </c>
      <c r="HX49" s="28">
        <f t="shared" ca="1" si="4"/>
        <v>31</v>
      </c>
      <c r="HY49" s="28">
        <f t="shared" ca="1" si="5"/>
        <v>31</v>
      </c>
      <c r="HZ49" s="28">
        <f t="shared" ca="1" si="6"/>
        <v>31</v>
      </c>
      <c r="IA49" s="28">
        <f t="shared" ca="1" si="7"/>
        <v>31</v>
      </c>
      <c r="IB49" s="33">
        <f t="shared" ca="1" si="8"/>
        <v>42.47</v>
      </c>
      <c r="IC49" s="24"/>
      <c r="ID49" s="24"/>
      <c r="IE49" s="24"/>
      <c r="IF49" s="24"/>
      <c r="IG49" s="24"/>
      <c r="IH49" s="24"/>
      <c r="II49" s="24"/>
      <c r="IJ49" s="24"/>
      <c r="IK49" s="24"/>
      <c r="IL49" s="24"/>
    </row>
    <row r="50" spans="1:246" ht="12.75" customHeight="1">
      <c r="A50" s="1"/>
      <c r="B50" s="1" t="s">
        <v>69</v>
      </c>
      <c r="C50" s="1"/>
      <c r="D50" s="1"/>
      <c r="E50" s="1"/>
      <c r="F50" s="1"/>
      <c r="G50" s="34"/>
      <c r="H50" s="35"/>
      <c r="I50" s="31">
        <f t="shared" ca="1" si="9"/>
        <v>42.47</v>
      </c>
      <c r="J50" s="26"/>
      <c r="K50" s="1"/>
      <c r="L50" s="3"/>
      <c r="M50" s="3"/>
      <c r="N50" s="3"/>
      <c r="O50" s="24"/>
      <c r="P50" s="24"/>
      <c r="Q50" s="24"/>
      <c r="R50" s="28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32">
        <f ca="1">DATE(YEAR($D$3)+1,1,1)</f>
        <v>42370</v>
      </c>
      <c r="HW50" s="32">
        <f ca="1">DATE(YEAR($D$3)+1,1,31)</f>
        <v>42400</v>
      </c>
      <c r="HX50" s="28">
        <f t="shared" ca="1" si="4"/>
        <v>31</v>
      </c>
      <c r="HY50" s="28">
        <f t="shared" ca="1" si="5"/>
        <v>31</v>
      </c>
      <c r="HZ50" s="28">
        <f t="shared" ca="1" si="6"/>
        <v>31</v>
      </c>
      <c r="IA50" s="28">
        <f t="shared" ca="1" si="7"/>
        <v>31</v>
      </c>
      <c r="IB50" s="33">
        <f t="shared" ca="1" si="8"/>
        <v>42.47</v>
      </c>
      <c r="IC50" s="24"/>
      <c r="ID50" s="24"/>
      <c r="IE50" s="24"/>
      <c r="IF50" s="24"/>
      <c r="IG50" s="24"/>
      <c r="IH50" s="24"/>
      <c r="II50" s="24"/>
      <c r="IJ50" s="24"/>
      <c r="IK50" s="24"/>
      <c r="IL50" s="24"/>
    </row>
    <row r="51" spans="1:246" ht="12.75" customHeight="1">
      <c r="A51" s="1"/>
      <c r="B51" s="1" t="s">
        <v>70</v>
      </c>
      <c r="C51" s="1"/>
      <c r="D51" s="1"/>
      <c r="E51" s="1"/>
      <c r="F51" s="1"/>
      <c r="G51" s="34"/>
      <c r="H51" s="35"/>
      <c r="I51" s="31">
        <f t="shared" ref="I51:I62" ca="1" si="10">F8</f>
        <v>42.47</v>
      </c>
      <c r="J51" s="26"/>
      <c r="K51" s="1"/>
      <c r="L51" s="3"/>
      <c r="M51" s="3"/>
      <c r="N51" s="3"/>
      <c r="O51" s="24"/>
      <c r="P51" s="24"/>
      <c r="Q51" s="24"/>
      <c r="R51" s="28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32">
        <f ca="1">DATE(YEAR($D$3)+1,2,1)</f>
        <v>42401</v>
      </c>
      <c r="HW51" s="32">
        <f ca="1">DATE(YEAR($D$3)+1,2,28)</f>
        <v>42428</v>
      </c>
      <c r="HX51" s="28">
        <f t="shared" ca="1" si="4"/>
        <v>28</v>
      </c>
      <c r="HY51" s="28">
        <f t="shared" ca="1" si="5"/>
        <v>28</v>
      </c>
      <c r="HZ51" s="28">
        <f t="shared" ca="1" si="6"/>
        <v>28</v>
      </c>
      <c r="IA51" s="28">
        <f t="shared" ca="1" si="7"/>
        <v>28</v>
      </c>
      <c r="IB51" s="33">
        <f t="shared" ca="1" si="8"/>
        <v>38.36</v>
      </c>
      <c r="IC51" s="24"/>
      <c r="ID51" s="24"/>
      <c r="IE51" s="24"/>
      <c r="IF51" s="24"/>
      <c r="IG51" s="24"/>
      <c r="IH51" s="24"/>
      <c r="II51" s="24"/>
      <c r="IJ51" s="24"/>
      <c r="IK51" s="24"/>
      <c r="IL51" s="24"/>
    </row>
    <row r="52" spans="1:246" ht="12.75" customHeight="1">
      <c r="A52" s="1"/>
      <c r="B52" s="1" t="s">
        <v>71</v>
      </c>
      <c r="C52" s="1"/>
      <c r="D52" s="1"/>
      <c r="E52" s="1"/>
      <c r="F52" s="1"/>
      <c r="G52" s="34"/>
      <c r="H52" s="35"/>
      <c r="I52" s="31">
        <f t="shared" ca="1" si="10"/>
        <v>38.36</v>
      </c>
      <c r="J52" s="26"/>
      <c r="K52" s="1"/>
      <c r="L52" s="3"/>
      <c r="M52" s="3"/>
      <c r="N52" s="3"/>
      <c r="O52" s="24"/>
      <c r="P52" s="24"/>
      <c r="Q52" s="24"/>
      <c r="R52" s="28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32">
        <f ca="1">DATE(YEAR($D$3)+1,3,1)</f>
        <v>42430</v>
      </c>
      <c r="HW52" s="32">
        <f ca="1">DATE(YEAR($D$3)+1,3,31)</f>
        <v>42460</v>
      </c>
      <c r="HX52" s="28">
        <f t="shared" ca="1" si="4"/>
        <v>31</v>
      </c>
      <c r="HY52" s="28">
        <f t="shared" ca="1" si="5"/>
        <v>31</v>
      </c>
      <c r="HZ52" s="28">
        <f t="shared" ca="1" si="6"/>
        <v>31</v>
      </c>
      <c r="IA52" s="28">
        <f t="shared" ca="1" si="7"/>
        <v>31</v>
      </c>
      <c r="IB52" s="33">
        <f t="shared" ca="1" si="8"/>
        <v>42.47</v>
      </c>
      <c r="IC52" s="24"/>
      <c r="ID52" s="24"/>
      <c r="IE52" s="24"/>
      <c r="IF52" s="24"/>
      <c r="IG52" s="24"/>
      <c r="IH52" s="24"/>
      <c r="II52" s="24"/>
      <c r="IJ52" s="24"/>
      <c r="IK52" s="24"/>
      <c r="IL52" s="24"/>
    </row>
    <row r="53" spans="1:246" ht="12.75" customHeight="1">
      <c r="A53" s="1"/>
      <c r="B53" s="1" t="s">
        <v>72</v>
      </c>
      <c r="C53" s="1"/>
      <c r="D53" s="1"/>
      <c r="E53" s="1"/>
      <c r="F53" s="1"/>
      <c r="G53" s="34"/>
      <c r="H53" s="35"/>
      <c r="I53" s="31">
        <f t="shared" ca="1" si="10"/>
        <v>42.47</v>
      </c>
      <c r="J53" s="26"/>
      <c r="K53" s="1"/>
      <c r="L53" s="3"/>
      <c r="M53" s="3"/>
      <c r="N53" s="3"/>
      <c r="O53" s="24"/>
      <c r="P53" s="24"/>
      <c r="Q53" s="24"/>
      <c r="R53" s="28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32">
        <f ca="1">DATE(YEAR($D$3)+1,4,1)</f>
        <v>42461</v>
      </c>
      <c r="HW53" s="32">
        <f ca="1">DATE(YEAR($D$3)+1,4,30)</f>
        <v>42490</v>
      </c>
      <c r="HX53" s="28">
        <f t="shared" ca="1" si="4"/>
        <v>30</v>
      </c>
      <c r="HY53" s="28">
        <f t="shared" ca="1" si="5"/>
        <v>30</v>
      </c>
      <c r="HZ53" s="28">
        <f t="shared" ca="1" si="6"/>
        <v>30</v>
      </c>
      <c r="IA53" s="28">
        <f t="shared" ca="1" si="7"/>
        <v>30</v>
      </c>
      <c r="IB53" s="33">
        <f t="shared" ca="1" si="8"/>
        <v>41.1</v>
      </c>
      <c r="IC53" s="24"/>
      <c r="ID53" s="24"/>
      <c r="IE53" s="24"/>
      <c r="IF53" s="24"/>
      <c r="IG53" s="24"/>
      <c r="IH53" s="24"/>
      <c r="II53" s="24"/>
      <c r="IJ53" s="24"/>
      <c r="IK53" s="24"/>
      <c r="IL53" s="24"/>
    </row>
    <row r="54" spans="1:246" ht="12.75" customHeight="1">
      <c r="A54" s="1"/>
      <c r="B54" s="1" t="s">
        <v>73</v>
      </c>
      <c r="C54" s="1"/>
      <c r="D54" s="1"/>
      <c r="E54" s="1"/>
      <c r="F54" s="1"/>
      <c r="G54" s="34"/>
      <c r="H54" s="35"/>
      <c r="I54" s="31">
        <f t="shared" ca="1" si="10"/>
        <v>41.1</v>
      </c>
      <c r="J54" s="26"/>
      <c r="K54" s="1"/>
      <c r="L54" s="3"/>
      <c r="M54" s="3"/>
      <c r="N54" s="3"/>
      <c r="O54" s="24"/>
      <c r="P54" s="24"/>
      <c r="Q54" s="24"/>
      <c r="R54" s="28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32">
        <f ca="1">DATE(YEAR($D$3)+1,5,1)</f>
        <v>42491</v>
      </c>
      <c r="HW54" s="32">
        <f ca="1">DATE(YEAR($D$3)+1,5,31)</f>
        <v>42521</v>
      </c>
      <c r="HX54" s="28">
        <f t="shared" ca="1" si="4"/>
        <v>31</v>
      </c>
      <c r="HY54" s="28">
        <f t="shared" ca="1" si="5"/>
        <v>31</v>
      </c>
      <c r="HZ54" s="28">
        <f t="shared" ca="1" si="6"/>
        <v>31</v>
      </c>
      <c r="IA54" s="28">
        <f t="shared" ca="1" si="7"/>
        <v>31</v>
      </c>
      <c r="IB54" s="33">
        <f t="shared" ca="1" si="8"/>
        <v>42.47</v>
      </c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ht="12.75" customHeight="1">
      <c r="A55" s="1"/>
      <c r="B55" s="1" t="s">
        <v>74</v>
      </c>
      <c r="C55" s="1"/>
      <c r="D55" s="1"/>
      <c r="E55" s="1"/>
      <c r="F55" s="1"/>
      <c r="G55" s="34"/>
      <c r="H55" s="35"/>
      <c r="I55" s="31">
        <f t="shared" ca="1" si="10"/>
        <v>42.47</v>
      </c>
      <c r="J55" s="26"/>
      <c r="K55" s="1"/>
      <c r="L55" s="3"/>
      <c r="M55" s="3"/>
      <c r="N55" s="3"/>
      <c r="O55" s="24"/>
      <c r="P55" s="24"/>
      <c r="Q55" s="24"/>
      <c r="R55" s="28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32">
        <f ca="1">DATE(YEAR($D$3)+1,6,1)</f>
        <v>42522</v>
      </c>
      <c r="HW55" s="32">
        <f ca="1">DATE(YEAR($D$3)+1,6,30)</f>
        <v>42551</v>
      </c>
      <c r="HX55" s="28">
        <f t="shared" ca="1" si="4"/>
        <v>30</v>
      </c>
      <c r="HY55" s="28">
        <f t="shared" ca="1" si="5"/>
        <v>30</v>
      </c>
      <c r="HZ55" s="28">
        <f t="shared" ca="1" si="6"/>
        <v>30</v>
      </c>
      <c r="IA55" s="28">
        <f t="shared" ca="1" si="7"/>
        <v>15</v>
      </c>
      <c r="IB55" s="33">
        <f t="shared" ca="1" si="8"/>
        <v>20.55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ht="12.75" customHeight="1">
      <c r="A56" s="1"/>
      <c r="B56" s="1" t="s">
        <v>75</v>
      </c>
      <c r="C56" s="1"/>
      <c r="D56" s="1"/>
      <c r="E56" s="1"/>
      <c r="F56" s="1"/>
      <c r="G56" s="34"/>
      <c r="H56" s="35"/>
      <c r="I56" s="31">
        <f t="shared" ca="1" si="10"/>
        <v>20.55</v>
      </c>
      <c r="J56" s="26"/>
      <c r="K56" s="1"/>
      <c r="L56" s="3"/>
      <c r="M56" s="3"/>
      <c r="N56" s="3"/>
      <c r="O56" s="24"/>
      <c r="P56" s="24"/>
      <c r="Q56" s="24"/>
      <c r="R56" s="28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32">
        <f ca="1">DATE(YEAR($D$3)+1,7,1)</f>
        <v>42552</v>
      </c>
      <c r="HW56" s="32">
        <f ca="1">DATE(YEAR($D$3)+1,7,31)</f>
        <v>42582</v>
      </c>
      <c r="HX56" s="28">
        <f t="shared" ca="1" si="4"/>
        <v>31</v>
      </c>
      <c r="HY56" s="28">
        <f t="shared" ca="1" si="5"/>
        <v>0</v>
      </c>
      <c r="HZ56" s="28">
        <f t="shared" ca="1" si="6"/>
        <v>0</v>
      </c>
      <c r="IA56" s="28">
        <f t="shared" ca="1" si="7"/>
        <v>0</v>
      </c>
      <c r="IB56" s="33">
        <f t="shared" ca="1" si="8"/>
        <v>0</v>
      </c>
      <c r="IC56" s="24"/>
      <c r="ID56" s="24"/>
      <c r="IE56" s="24"/>
      <c r="IF56" s="24"/>
      <c r="IG56" s="24"/>
      <c r="IH56" s="24"/>
      <c r="II56" s="24"/>
      <c r="IJ56" s="24"/>
      <c r="IK56" s="24"/>
      <c r="IL56" s="24"/>
    </row>
    <row r="57" spans="1:246" ht="12.75" customHeight="1">
      <c r="A57" s="1"/>
      <c r="B57" s="1" t="s">
        <v>76</v>
      </c>
      <c r="C57" s="1"/>
      <c r="D57" s="1"/>
      <c r="E57" s="1"/>
      <c r="F57" s="1"/>
      <c r="G57" s="34"/>
      <c r="H57" s="35"/>
      <c r="I57" s="31">
        <f t="shared" ca="1" si="10"/>
        <v>0</v>
      </c>
      <c r="J57" s="26"/>
      <c r="K57" s="1"/>
      <c r="L57" s="3"/>
      <c r="M57" s="3"/>
      <c r="N57" s="3"/>
      <c r="O57" s="24"/>
      <c r="P57" s="24"/>
      <c r="Q57" s="24"/>
      <c r="R57" s="28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32">
        <f ca="1">DATE(YEAR($D$3)+1,8,1)</f>
        <v>42583</v>
      </c>
      <c r="HW57" s="32">
        <f ca="1">DATE(YEAR($D$3)+1,8,31)</f>
        <v>42613</v>
      </c>
      <c r="HX57" s="28">
        <f t="shared" ca="1" si="4"/>
        <v>31</v>
      </c>
      <c r="HY57" s="28">
        <f t="shared" ca="1" si="5"/>
        <v>0</v>
      </c>
      <c r="HZ57" s="28">
        <f t="shared" ca="1" si="6"/>
        <v>0</v>
      </c>
      <c r="IA57" s="28">
        <f t="shared" ca="1" si="7"/>
        <v>0</v>
      </c>
      <c r="IB57" s="33">
        <f t="shared" ca="1" si="8"/>
        <v>0</v>
      </c>
      <c r="IC57" s="24"/>
      <c r="ID57" s="24"/>
      <c r="IE57" s="24"/>
      <c r="IF57" s="24"/>
      <c r="IG57" s="24"/>
      <c r="IH57" s="24"/>
      <c r="II57" s="24"/>
      <c r="IJ57" s="24"/>
      <c r="IK57" s="24"/>
      <c r="IL57" s="24"/>
    </row>
    <row r="58" spans="1:246" ht="12.75" customHeight="1">
      <c r="A58" s="1"/>
      <c r="B58" s="1" t="s">
        <v>77</v>
      </c>
      <c r="C58" s="1"/>
      <c r="D58" s="1"/>
      <c r="E58" s="37"/>
      <c r="F58" s="37"/>
      <c r="G58" s="34"/>
      <c r="H58" s="35"/>
      <c r="I58" s="31">
        <f t="shared" ca="1" si="10"/>
        <v>0</v>
      </c>
      <c r="J58" s="26"/>
      <c r="K58" s="1"/>
      <c r="L58" s="3"/>
      <c r="M58" s="3"/>
      <c r="N58" s="3"/>
      <c r="O58" s="24"/>
      <c r="P58" s="24"/>
      <c r="Q58" s="24"/>
      <c r="R58" s="28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32">
        <f ca="1">DATE(YEAR($D$3)+1,9,1)</f>
        <v>42614</v>
      </c>
      <c r="HW58" s="32">
        <f ca="1">DATE(YEAR($D$3)+1,9,30)</f>
        <v>42643</v>
      </c>
      <c r="HX58" s="28">
        <f t="shared" ca="1" si="4"/>
        <v>30</v>
      </c>
      <c r="HY58" s="28">
        <f t="shared" ca="1" si="5"/>
        <v>0</v>
      </c>
      <c r="HZ58" s="28">
        <f t="shared" ca="1" si="6"/>
        <v>0</v>
      </c>
      <c r="IA58" s="28">
        <f t="shared" ca="1" si="7"/>
        <v>0</v>
      </c>
      <c r="IB58" s="33">
        <f t="shared" ca="1" si="8"/>
        <v>0</v>
      </c>
      <c r="IC58" s="24"/>
      <c r="ID58" s="24"/>
      <c r="IE58" s="24"/>
      <c r="IF58" s="24"/>
      <c r="IG58" s="24"/>
      <c r="IH58" s="24"/>
      <c r="II58" s="24"/>
      <c r="IJ58" s="24"/>
      <c r="IK58" s="24"/>
      <c r="IL58" s="24"/>
    </row>
    <row r="59" spans="1:246" ht="12.75" customHeight="1">
      <c r="A59" s="1"/>
      <c r="B59" s="1" t="s">
        <v>78</v>
      </c>
      <c r="C59" s="1"/>
      <c r="D59" s="1"/>
      <c r="E59" s="1"/>
      <c r="F59" s="1"/>
      <c r="G59" s="34"/>
      <c r="H59" s="35"/>
      <c r="I59" s="31">
        <f t="shared" ca="1" si="10"/>
        <v>0</v>
      </c>
      <c r="J59" s="26"/>
      <c r="K59" s="1"/>
      <c r="L59" s="3"/>
      <c r="M59" s="3"/>
      <c r="N59" s="3"/>
      <c r="O59" s="24"/>
      <c r="P59" s="24"/>
      <c r="Q59" s="24"/>
      <c r="R59" s="28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32">
        <f ca="1">DATE(YEAR($D$3)+1,10,1)</f>
        <v>42644</v>
      </c>
      <c r="HW59" s="32">
        <f ca="1">DATE(YEAR($D$3)+1,10,31)</f>
        <v>42674</v>
      </c>
      <c r="HX59" s="28">
        <f t="shared" ca="1" si="4"/>
        <v>31</v>
      </c>
      <c r="HY59" s="28">
        <f t="shared" ca="1" si="5"/>
        <v>0</v>
      </c>
      <c r="HZ59" s="28">
        <f t="shared" ca="1" si="6"/>
        <v>0</v>
      </c>
      <c r="IA59" s="28">
        <f t="shared" ca="1" si="7"/>
        <v>0</v>
      </c>
      <c r="IB59" s="33">
        <f t="shared" ca="1" si="8"/>
        <v>0</v>
      </c>
      <c r="IC59" s="24"/>
      <c r="ID59" s="24"/>
      <c r="IE59" s="24"/>
      <c r="IF59" s="24"/>
      <c r="IG59" s="24"/>
      <c r="IH59" s="24"/>
      <c r="II59" s="24"/>
      <c r="IJ59" s="24"/>
      <c r="IK59" s="24"/>
      <c r="IL59" s="24"/>
    </row>
    <row r="60" spans="1:246" ht="12.75" customHeight="1">
      <c r="A60" s="1"/>
      <c r="B60" s="1" t="s">
        <v>79</v>
      </c>
      <c r="C60" s="1"/>
      <c r="D60" s="1"/>
      <c r="E60" s="1"/>
      <c r="F60" s="1"/>
      <c r="G60" s="34"/>
      <c r="H60" s="35"/>
      <c r="I60" s="31">
        <f t="shared" ca="1" si="10"/>
        <v>0</v>
      </c>
      <c r="J60" s="26"/>
      <c r="K60" s="1"/>
      <c r="L60" s="3"/>
      <c r="M60" s="3"/>
      <c r="N60" s="3"/>
      <c r="O60" s="24"/>
      <c r="P60" s="24"/>
      <c r="Q60" s="24"/>
      <c r="R60" s="28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32">
        <f ca="1">DATE(YEAR($D$3)+1,11,1)</f>
        <v>42675</v>
      </c>
      <c r="HW60" s="32">
        <f ca="1">DATE(YEAR($D$3)+1,11,30)</f>
        <v>42704</v>
      </c>
      <c r="HX60" s="28">
        <f t="shared" ca="1" si="4"/>
        <v>30</v>
      </c>
      <c r="HY60" s="28">
        <f t="shared" ca="1" si="5"/>
        <v>0</v>
      </c>
      <c r="HZ60" s="28">
        <f t="shared" ca="1" si="6"/>
        <v>0</v>
      </c>
      <c r="IA60" s="28">
        <f t="shared" ca="1" si="7"/>
        <v>0</v>
      </c>
      <c r="IB60" s="33">
        <f t="shared" ca="1" si="8"/>
        <v>0</v>
      </c>
      <c r="IC60" s="24"/>
      <c r="ID60" s="24"/>
      <c r="IE60" s="24"/>
      <c r="IF60" s="24"/>
      <c r="IG60" s="24"/>
      <c r="IH60" s="24"/>
      <c r="II60" s="24"/>
      <c r="IJ60" s="24"/>
      <c r="IK60" s="24"/>
      <c r="IL60" s="24"/>
    </row>
    <row r="61" spans="1:246" ht="12.75" customHeight="1">
      <c r="A61" s="1"/>
      <c r="B61" s="1" t="s">
        <v>80</v>
      </c>
      <c r="C61" s="1"/>
      <c r="D61" s="1"/>
      <c r="E61" s="1"/>
      <c r="F61" s="1"/>
      <c r="G61" s="34"/>
      <c r="H61" s="35"/>
      <c r="I61" s="31">
        <f t="shared" ca="1" si="10"/>
        <v>0</v>
      </c>
      <c r="J61" s="26"/>
      <c r="K61" s="1"/>
      <c r="L61" s="3"/>
      <c r="M61" s="3"/>
      <c r="N61" s="3"/>
      <c r="O61" s="24"/>
      <c r="P61" s="24"/>
      <c r="Q61" s="24"/>
      <c r="R61" s="28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32">
        <f ca="1">DATE(YEAR($D$3)+1,12,1)</f>
        <v>42705</v>
      </c>
      <c r="HW61" s="32">
        <f ca="1">DATE(YEAR($D$3)+1,12,31)</f>
        <v>42735</v>
      </c>
      <c r="HX61" s="28">
        <f t="shared" ca="1" si="4"/>
        <v>31</v>
      </c>
      <c r="HY61" s="28">
        <f t="shared" ca="1" si="5"/>
        <v>0</v>
      </c>
      <c r="HZ61" s="28">
        <f t="shared" ca="1" si="6"/>
        <v>0</v>
      </c>
      <c r="IA61" s="28">
        <f t="shared" ca="1" si="7"/>
        <v>0</v>
      </c>
      <c r="IB61" s="33">
        <f t="shared" ca="1" si="8"/>
        <v>0</v>
      </c>
      <c r="IC61" s="24"/>
      <c r="ID61" s="24"/>
      <c r="IE61" s="24"/>
      <c r="IF61" s="24"/>
      <c r="IG61" s="24"/>
      <c r="IH61" s="24"/>
      <c r="II61" s="24"/>
      <c r="IJ61" s="24"/>
      <c r="IK61" s="24"/>
      <c r="IL61" s="24"/>
    </row>
    <row r="62" spans="1:246" ht="12.75" customHeight="1">
      <c r="A62" s="1"/>
      <c r="B62" s="1" t="s">
        <v>81</v>
      </c>
      <c r="C62" s="1"/>
      <c r="D62" s="1"/>
      <c r="E62" s="1"/>
      <c r="F62" s="1"/>
      <c r="G62" s="34"/>
      <c r="H62" s="35"/>
      <c r="I62" s="31">
        <f t="shared" ca="1" si="10"/>
        <v>0</v>
      </c>
      <c r="J62" s="26"/>
      <c r="K62" s="1"/>
      <c r="L62" s="3"/>
      <c r="M62" s="3"/>
      <c r="N62" s="3"/>
      <c r="O62" s="24"/>
      <c r="P62" s="24"/>
      <c r="Q62" s="24"/>
      <c r="R62" s="28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32">
        <f ca="1">DATE(YEAR($D$3)+2,1,1)</f>
        <v>42736</v>
      </c>
      <c r="HW62" s="32">
        <f ca="1">DATE(YEAR($D$3)+2,1,31)</f>
        <v>42766</v>
      </c>
      <c r="HX62" s="28">
        <f t="shared" ca="1" si="4"/>
        <v>31</v>
      </c>
      <c r="HY62" s="28">
        <f t="shared" ca="1" si="5"/>
        <v>0</v>
      </c>
      <c r="HZ62" s="28">
        <f t="shared" ca="1" si="6"/>
        <v>0</v>
      </c>
      <c r="IA62" s="28">
        <f t="shared" ca="1" si="7"/>
        <v>0</v>
      </c>
      <c r="IB62" s="33">
        <f t="shared" ca="1" si="8"/>
        <v>0</v>
      </c>
      <c r="IC62" s="24"/>
      <c r="ID62" s="24"/>
      <c r="IE62" s="24"/>
      <c r="IF62" s="24"/>
      <c r="IG62" s="24"/>
      <c r="IH62" s="24"/>
      <c r="II62" s="24"/>
      <c r="IJ62" s="24"/>
      <c r="IK62" s="24"/>
      <c r="IL62" s="24"/>
    </row>
    <row r="63" spans="1:246" ht="12.75" customHeight="1">
      <c r="A63" s="1"/>
      <c r="B63" s="1"/>
      <c r="C63" s="1" t="s">
        <v>82</v>
      </c>
      <c r="D63" s="1"/>
      <c r="E63" s="1"/>
      <c r="F63" s="1"/>
      <c r="G63" s="34"/>
      <c r="H63" s="35"/>
      <c r="I63" s="31"/>
      <c r="J63" s="31">
        <f>D2</f>
        <v>500</v>
      </c>
      <c r="K63" s="1"/>
      <c r="L63" s="3"/>
      <c r="M63" s="3"/>
      <c r="N63" s="3"/>
      <c r="O63" s="24"/>
      <c r="P63" s="24"/>
      <c r="Q63" s="24"/>
      <c r="R63" s="28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30"/>
      <c r="HW63" s="30"/>
      <c r="HX63" s="28">
        <f t="shared" ref="HX63:IB63" ca="1" si="11">SUM(HX38:HX62)</f>
        <v>610</v>
      </c>
      <c r="HY63" s="28">
        <f t="shared" ca="1" si="11"/>
        <v>546</v>
      </c>
      <c r="HZ63" s="28">
        <f t="shared" ca="1" si="11"/>
        <v>395</v>
      </c>
      <c r="IA63" s="28">
        <f t="shared" ca="1" si="11"/>
        <v>365</v>
      </c>
      <c r="IB63" s="33">
        <f t="shared" ca="1" si="11"/>
        <v>500.05000000000013</v>
      </c>
      <c r="IC63" s="24"/>
      <c r="ID63" s="24"/>
      <c r="IE63" s="24"/>
      <c r="IF63" s="24"/>
      <c r="IG63" s="24"/>
      <c r="IH63" s="24"/>
      <c r="II63" s="24"/>
      <c r="IJ63" s="24"/>
      <c r="IK63" s="24"/>
      <c r="IL63" s="24"/>
    </row>
    <row r="64" spans="1:246" ht="12.75" customHeight="1">
      <c r="A64" s="1"/>
      <c r="B64" s="1"/>
      <c r="C64" s="1"/>
      <c r="D64" s="1"/>
      <c r="E64" s="1"/>
      <c r="F64" s="1"/>
      <c r="G64" s="34"/>
      <c r="H64" s="35"/>
      <c r="I64" s="35"/>
      <c r="J64" s="1"/>
      <c r="K64" s="1"/>
      <c r="L64" s="3"/>
      <c r="M64" s="3"/>
      <c r="N64" s="3"/>
      <c r="O64" s="24"/>
      <c r="P64" s="24"/>
      <c r="Q64" s="24"/>
      <c r="R64" s="28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30"/>
      <c r="HW64" s="30"/>
      <c r="HX64" s="28"/>
      <c r="HY64" s="28"/>
      <c r="HZ64" s="28"/>
      <c r="IA64" s="28"/>
      <c r="IB64" s="33"/>
      <c r="IC64" s="24"/>
      <c r="ID64" s="24"/>
      <c r="IE64" s="24"/>
      <c r="IF64" s="24"/>
      <c r="IG64" s="24"/>
      <c r="IH64" s="24"/>
      <c r="II64" s="24"/>
      <c r="IJ64" s="24"/>
      <c r="IK64" s="24"/>
      <c r="IL64" s="24"/>
    </row>
    <row r="65" spans="1:246" ht="12.75" hidden="1" customHeight="1">
      <c r="A65" s="24"/>
      <c r="B65" s="24"/>
      <c r="C65" s="30"/>
      <c r="D65" s="30"/>
      <c r="E65" s="30"/>
      <c r="F65" s="24"/>
      <c r="G65" s="38"/>
      <c r="H65" s="39"/>
      <c r="I65" s="39"/>
      <c r="J65" s="24"/>
      <c r="K65" s="24"/>
      <c r="L65" s="24"/>
      <c r="M65" s="24"/>
      <c r="N65" s="24"/>
      <c r="O65" s="24"/>
      <c r="P65" s="24"/>
      <c r="Q65" s="24"/>
      <c r="R65" s="28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30"/>
      <c r="HW65" s="30"/>
      <c r="HX65" s="28"/>
      <c r="HY65" s="28"/>
      <c r="HZ65" s="28"/>
      <c r="IA65" s="28"/>
      <c r="IB65" s="29"/>
      <c r="IC65" s="24"/>
      <c r="ID65" s="24"/>
      <c r="IE65" s="24"/>
      <c r="IF65" s="24"/>
      <c r="IG65" s="24"/>
      <c r="IH65" s="24"/>
      <c r="II65" s="24"/>
      <c r="IJ65" s="24"/>
      <c r="IK65" s="24"/>
      <c r="IL65" s="24"/>
    </row>
    <row r="66" spans="1:246" ht="12.75" hidden="1" customHeight="1">
      <c r="A66" s="24"/>
      <c r="B66" s="24"/>
      <c r="C66" s="30"/>
      <c r="D66" s="30"/>
      <c r="E66" s="30"/>
      <c r="F66" s="30"/>
      <c r="G66" s="38"/>
      <c r="H66" s="39"/>
      <c r="I66" s="39"/>
      <c r="J66" s="24"/>
      <c r="K66" s="24"/>
      <c r="L66" s="24"/>
      <c r="M66" s="24"/>
      <c r="N66" s="24"/>
      <c r="O66" s="24"/>
      <c r="P66" s="24"/>
      <c r="Q66" s="24"/>
      <c r="R66" s="28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30"/>
      <c r="HW66" s="30"/>
      <c r="HX66" s="28"/>
      <c r="HY66" s="28"/>
      <c r="HZ66" s="28"/>
      <c r="IA66" s="28"/>
      <c r="IB66" s="29"/>
      <c r="IC66" s="24"/>
      <c r="ID66" s="24"/>
      <c r="IE66" s="24"/>
      <c r="IF66" s="24"/>
      <c r="IG66" s="24"/>
      <c r="IH66" s="24"/>
      <c r="II66" s="24"/>
      <c r="IJ66" s="24"/>
      <c r="IK66" s="24"/>
      <c r="IL66" s="24"/>
    </row>
    <row r="67" spans="1:246" ht="12.75" hidden="1" customHeight="1">
      <c r="A67" s="24"/>
      <c r="B67" s="24"/>
      <c r="C67" s="30"/>
      <c r="D67" s="30"/>
      <c r="E67" s="30"/>
      <c r="F67" s="30"/>
      <c r="G67" s="38"/>
      <c r="H67" s="39"/>
      <c r="I67" s="39"/>
      <c r="J67" s="24"/>
      <c r="K67" s="24"/>
      <c r="L67" s="24"/>
      <c r="M67" s="24"/>
      <c r="N67" s="24"/>
      <c r="O67" s="24"/>
      <c r="P67" s="24"/>
      <c r="Q67" s="24"/>
      <c r="R67" s="28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30"/>
      <c r="HW67" s="30"/>
      <c r="HX67" s="28"/>
      <c r="HY67" s="28"/>
      <c r="HZ67" s="28"/>
      <c r="IA67" s="28"/>
      <c r="IB67" s="29"/>
      <c r="IC67" s="24"/>
      <c r="ID67" s="24"/>
      <c r="IE67" s="24"/>
      <c r="IF67" s="24"/>
      <c r="IG67" s="24"/>
      <c r="IH67" s="24"/>
      <c r="II67" s="24"/>
      <c r="IJ67" s="24"/>
      <c r="IK67" s="24"/>
      <c r="IL67" s="24"/>
    </row>
    <row r="68" spans="1:246" ht="12.75" hidden="1" customHeight="1">
      <c r="A68" s="24"/>
      <c r="B68" s="24"/>
      <c r="C68" s="30"/>
      <c r="D68" s="30"/>
      <c r="E68" s="30"/>
      <c r="F68" s="30"/>
      <c r="G68" s="40"/>
      <c r="H68" s="30"/>
      <c r="I68" s="30"/>
      <c r="J68" s="24"/>
      <c r="K68" s="24"/>
      <c r="L68" s="24"/>
      <c r="M68" s="24"/>
      <c r="N68" s="24"/>
      <c r="O68" s="24"/>
      <c r="P68" s="24"/>
      <c r="Q68" s="24"/>
      <c r="R68" s="28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30"/>
      <c r="HW68" s="30"/>
      <c r="HX68" s="28"/>
      <c r="HY68" s="28"/>
      <c r="HZ68" s="28"/>
      <c r="IA68" s="28"/>
      <c r="IB68" s="29"/>
      <c r="IC68" s="24"/>
      <c r="ID68" s="24"/>
      <c r="IE68" s="24"/>
      <c r="IF68" s="24"/>
      <c r="IG68" s="24"/>
      <c r="IH68" s="24"/>
      <c r="II68" s="24"/>
      <c r="IJ68" s="24"/>
      <c r="IK68" s="24"/>
      <c r="IL68" s="24"/>
    </row>
    <row r="69" spans="1:246" ht="12.75" hidden="1" customHeight="1">
      <c r="A69" s="24"/>
      <c r="B69" s="24"/>
      <c r="C69" s="30"/>
      <c r="D69" s="30"/>
      <c r="E69" s="30"/>
      <c r="F69" s="30"/>
      <c r="G69" s="38"/>
      <c r="H69" s="30"/>
      <c r="I69" s="30"/>
      <c r="J69" s="24"/>
      <c r="K69" s="24"/>
      <c r="L69" s="24"/>
      <c r="M69" s="24"/>
      <c r="N69" s="24"/>
      <c r="O69" s="24"/>
      <c r="P69" s="24"/>
      <c r="Q69" s="24"/>
      <c r="R69" s="28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30"/>
      <c r="HW69" s="30"/>
      <c r="HX69" s="28"/>
      <c r="HY69" s="28"/>
      <c r="HZ69" s="28"/>
      <c r="IA69" s="28"/>
      <c r="IB69" s="29"/>
      <c r="IC69" s="24"/>
      <c r="ID69" s="24"/>
      <c r="IE69" s="24"/>
      <c r="IF69" s="24"/>
      <c r="IG69" s="24"/>
      <c r="IH69" s="24"/>
      <c r="II69" s="24"/>
      <c r="IJ69" s="24"/>
      <c r="IK69" s="24"/>
      <c r="IL69" s="24"/>
    </row>
    <row r="70" spans="1:246" ht="12.75" hidden="1" customHeight="1">
      <c r="A70" s="24"/>
      <c r="B70" s="24"/>
      <c r="C70" s="30"/>
      <c r="D70" s="30"/>
      <c r="E70" s="30"/>
      <c r="F70" s="30"/>
      <c r="G70" s="38"/>
      <c r="H70" s="30"/>
      <c r="I70" s="30"/>
      <c r="J70" s="24"/>
      <c r="K70" s="24"/>
      <c r="L70" s="24"/>
      <c r="M70" s="24"/>
      <c r="N70" s="24"/>
      <c r="O70" s="24"/>
      <c r="P70" s="24"/>
      <c r="Q70" s="24"/>
      <c r="R70" s="28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30"/>
      <c r="HW70" s="30"/>
      <c r="HX70" s="28"/>
      <c r="HY70" s="28"/>
      <c r="HZ70" s="28"/>
      <c r="IA70" s="28"/>
      <c r="IB70" s="29"/>
      <c r="IC70" s="24"/>
      <c r="ID70" s="24"/>
      <c r="IE70" s="24"/>
      <c r="IF70" s="24"/>
      <c r="IG70" s="24"/>
      <c r="IH70" s="24"/>
      <c r="II70" s="24"/>
      <c r="IJ70" s="24"/>
      <c r="IK70" s="24"/>
      <c r="IL70" s="24"/>
    </row>
    <row r="71" spans="1:246" ht="12.75" hidden="1" customHeight="1">
      <c r="A71" s="24"/>
      <c r="B71" s="24"/>
      <c r="C71" s="30"/>
      <c r="D71" s="30"/>
      <c r="E71" s="30"/>
      <c r="F71" s="30"/>
      <c r="G71" s="40"/>
      <c r="H71" s="30"/>
      <c r="I71" s="30"/>
      <c r="J71" s="24"/>
      <c r="K71" s="24"/>
      <c r="L71" s="24"/>
      <c r="M71" s="24"/>
      <c r="N71" s="24"/>
      <c r="O71" s="24"/>
      <c r="P71" s="24"/>
      <c r="Q71" s="24"/>
      <c r="R71" s="28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30"/>
      <c r="HW71" s="30"/>
      <c r="HX71" s="28"/>
      <c r="HY71" s="28"/>
      <c r="HZ71" s="28"/>
      <c r="IA71" s="28"/>
      <c r="IB71" s="29"/>
      <c r="IC71" s="24"/>
      <c r="ID71" s="24"/>
      <c r="IE71" s="24"/>
      <c r="IF71" s="24"/>
      <c r="IG71" s="24"/>
      <c r="IH71" s="24"/>
      <c r="II71" s="24"/>
      <c r="IJ71" s="24"/>
      <c r="IK71" s="24"/>
      <c r="IL71" s="24"/>
    </row>
    <row r="72" spans="1:246" ht="12.75" hidden="1" customHeight="1">
      <c r="A72" s="24"/>
      <c r="B72" s="24"/>
      <c r="C72" s="30"/>
      <c r="D72" s="30"/>
      <c r="E72" s="30"/>
      <c r="F72" s="30"/>
      <c r="G72" s="40"/>
      <c r="H72" s="30"/>
      <c r="I72" s="30"/>
      <c r="J72" s="24"/>
      <c r="K72" s="24"/>
      <c r="L72" s="24"/>
      <c r="M72" s="24"/>
      <c r="N72" s="24"/>
      <c r="O72" s="24"/>
      <c r="P72" s="24"/>
      <c r="Q72" s="24"/>
      <c r="R72" s="28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30"/>
      <c r="HW72" s="30"/>
      <c r="HX72" s="28"/>
      <c r="HY72" s="28"/>
      <c r="HZ72" s="28"/>
      <c r="IA72" s="28"/>
      <c r="IB72" s="29"/>
      <c r="IC72" s="24"/>
      <c r="ID72" s="24"/>
      <c r="IE72" s="24"/>
      <c r="IF72" s="24"/>
      <c r="IG72" s="24"/>
      <c r="IH72" s="24"/>
      <c r="II72" s="24"/>
      <c r="IJ72" s="24"/>
      <c r="IK72" s="24"/>
      <c r="IL72" s="24"/>
    </row>
    <row r="73" spans="1:246" ht="12.75" hidden="1" customHeight="1">
      <c r="A73" s="24"/>
      <c r="B73" s="24"/>
      <c r="C73" s="30"/>
      <c r="D73" s="30"/>
      <c r="E73" s="30"/>
      <c r="F73" s="30"/>
      <c r="G73" s="40"/>
      <c r="H73" s="30"/>
      <c r="I73" s="30"/>
      <c r="J73" s="24"/>
      <c r="K73" s="24"/>
      <c r="L73" s="24"/>
      <c r="M73" s="24"/>
      <c r="N73" s="24"/>
      <c r="O73" s="24"/>
      <c r="P73" s="24"/>
      <c r="Q73" s="24"/>
      <c r="R73" s="28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30"/>
      <c r="HW73" s="30"/>
      <c r="HX73" s="28"/>
      <c r="HY73" s="28"/>
      <c r="HZ73" s="28"/>
      <c r="IA73" s="28"/>
      <c r="IB73" s="29"/>
      <c r="IC73" s="24"/>
      <c r="ID73" s="24"/>
      <c r="IE73" s="24"/>
      <c r="IF73" s="24"/>
      <c r="IG73" s="24"/>
      <c r="IH73" s="24"/>
      <c r="II73" s="24"/>
      <c r="IJ73" s="24"/>
      <c r="IK73" s="24"/>
      <c r="IL73" s="24"/>
    </row>
    <row r="74" spans="1:246" ht="12.75" hidden="1" customHeight="1">
      <c r="A74" s="24"/>
      <c r="B74" s="24"/>
      <c r="C74" s="30"/>
      <c r="D74" s="30"/>
      <c r="E74" s="30"/>
      <c r="F74" s="30"/>
      <c r="G74" s="40"/>
      <c r="H74" s="30"/>
      <c r="I74" s="30"/>
      <c r="J74" s="24"/>
      <c r="K74" s="24"/>
      <c r="L74" s="24"/>
      <c r="M74" s="24"/>
      <c r="N74" s="24"/>
      <c r="O74" s="24"/>
      <c r="P74" s="24"/>
      <c r="Q74" s="24"/>
      <c r="R74" s="28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30"/>
      <c r="HW74" s="30"/>
      <c r="HX74" s="28"/>
      <c r="HY74" s="28"/>
      <c r="HZ74" s="28"/>
      <c r="IA74" s="28"/>
      <c r="IB74" s="29"/>
      <c r="IC74" s="24"/>
      <c r="ID74" s="24"/>
      <c r="IE74" s="24"/>
      <c r="IF74" s="24"/>
      <c r="IG74" s="24"/>
      <c r="IH74" s="24"/>
      <c r="II74" s="24"/>
      <c r="IJ74" s="24"/>
      <c r="IK74" s="24"/>
      <c r="IL74" s="24"/>
    </row>
    <row r="75" spans="1:246" ht="12.75" hidden="1" customHeight="1">
      <c r="A75" s="24"/>
      <c r="B75" s="24"/>
      <c r="C75" s="30"/>
      <c r="D75" s="30"/>
      <c r="E75" s="30"/>
      <c r="F75" s="30"/>
      <c r="G75" s="40"/>
      <c r="H75" s="30"/>
      <c r="I75" s="30"/>
      <c r="J75" s="24"/>
      <c r="K75" s="24"/>
      <c r="L75" s="24"/>
      <c r="M75" s="24"/>
      <c r="N75" s="24"/>
      <c r="O75" s="24"/>
      <c r="P75" s="24"/>
      <c r="Q75" s="24"/>
      <c r="R75" s="28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30"/>
      <c r="HW75" s="30"/>
      <c r="HX75" s="28"/>
      <c r="HY75" s="28"/>
      <c r="HZ75" s="28"/>
      <c r="IA75" s="28"/>
      <c r="IB75" s="29"/>
      <c r="IC75" s="24"/>
      <c r="ID75" s="24"/>
      <c r="IE75" s="24"/>
      <c r="IF75" s="24"/>
      <c r="IG75" s="24"/>
      <c r="IH75" s="24"/>
      <c r="II75" s="24"/>
      <c r="IJ75" s="24"/>
      <c r="IK75" s="24"/>
      <c r="IL75" s="24"/>
    </row>
    <row r="76" spans="1:246" ht="12.75" hidden="1" customHeight="1">
      <c r="A76" s="24"/>
      <c r="B76" s="24"/>
      <c r="C76" s="30"/>
      <c r="D76" s="30"/>
      <c r="E76" s="30"/>
      <c r="F76" s="30"/>
      <c r="G76" s="40"/>
      <c r="H76" s="30"/>
      <c r="I76" s="30"/>
      <c r="J76" s="24"/>
      <c r="K76" s="24"/>
      <c r="L76" s="24"/>
      <c r="M76" s="24"/>
      <c r="N76" s="24"/>
      <c r="O76" s="24"/>
      <c r="P76" s="24"/>
      <c r="Q76" s="24"/>
      <c r="R76" s="28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30"/>
      <c r="HW76" s="30"/>
      <c r="HX76" s="28"/>
      <c r="HY76" s="28"/>
      <c r="HZ76" s="28"/>
      <c r="IA76" s="28"/>
      <c r="IB76" s="29"/>
      <c r="IC76" s="24"/>
      <c r="ID76" s="24"/>
      <c r="IE76" s="24"/>
      <c r="IF76" s="24"/>
      <c r="IG76" s="24"/>
      <c r="IH76" s="24"/>
      <c r="II76" s="24"/>
      <c r="IJ76" s="24"/>
      <c r="IK76" s="24"/>
      <c r="IL76" s="24"/>
    </row>
    <row r="77" spans="1:246" ht="12.75" hidden="1" customHeight="1">
      <c r="A77" s="24"/>
      <c r="B77" s="24"/>
      <c r="C77" s="30"/>
      <c r="D77" s="30"/>
      <c r="E77" s="30"/>
      <c r="F77" s="30"/>
      <c r="G77" s="40"/>
      <c r="H77" s="30"/>
      <c r="I77" s="30"/>
      <c r="J77" s="24"/>
      <c r="K77" s="24"/>
      <c r="L77" s="24"/>
      <c r="M77" s="24"/>
      <c r="N77" s="24"/>
      <c r="O77" s="24"/>
      <c r="P77" s="24"/>
      <c r="Q77" s="24"/>
      <c r="R77" s="28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30"/>
      <c r="HW77" s="30"/>
      <c r="HX77" s="28"/>
      <c r="HY77" s="28"/>
      <c r="HZ77" s="28"/>
      <c r="IA77" s="28"/>
      <c r="IB77" s="29"/>
      <c r="IC77" s="24"/>
      <c r="ID77" s="24"/>
      <c r="IE77" s="24"/>
      <c r="IF77" s="24"/>
      <c r="IG77" s="24"/>
      <c r="IH77" s="24"/>
      <c r="II77" s="24"/>
      <c r="IJ77" s="24"/>
      <c r="IK77" s="24"/>
      <c r="IL77" s="24"/>
    </row>
    <row r="78" spans="1:246" ht="12.75" hidden="1" customHeight="1">
      <c r="A78" s="24"/>
      <c r="B78" s="24"/>
      <c r="C78" s="30"/>
      <c r="D78" s="30"/>
      <c r="E78" s="30"/>
      <c r="F78" s="30"/>
      <c r="G78" s="40"/>
      <c r="H78" s="30"/>
      <c r="I78" s="30"/>
      <c r="J78" s="24"/>
      <c r="K78" s="24"/>
      <c r="L78" s="24"/>
      <c r="M78" s="24"/>
      <c r="N78" s="24"/>
      <c r="O78" s="24"/>
      <c r="P78" s="24"/>
      <c r="Q78" s="24"/>
      <c r="R78" s="28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30"/>
      <c r="HW78" s="30"/>
      <c r="HX78" s="28"/>
      <c r="HY78" s="28"/>
      <c r="HZ78" s="28"/>
      <c r="IA78" s="28"/>
      <c r="IB78" s="29"/>
      <c r="IC78" s="24"/>
      <c r="ID78" s="24"/>
      <c r="IE78" s="24"/>
      <c r="IF78" s="24"/>
      <c r="IG78" s="24"/>
      <c r="IH78" s="24"/>
      <c r="II78" s="24"/>
      <c r="IJ78" s="24"/>
      <c r="IK78" s="24"/>
      <c r="IL78" s="24"/>
    </row>
    <row r="79" spans="1:246" ht="12.75" hidden="1" customHeight="1">
      <c r="A79" s="24"/>
      <c r="B79" s="24"/>
      <c r="C79" s="30"/>
      <c r="D79" s="30"/>
      <c r="E79" s="30"/>
      <c r="F79" s="30"/>
      <c r="G79" s="40"/>
      <c r="H79" s="30"/>
      <c r="I79" s="30"/>
      <c r="J79" s="24"/>
      <c r="K79" s="24"/>
      <c r="L79" s="24"/>
      <c r="M79" s="24"/>
      <c r="N79" s="24"/>
      <c r="O79" s="24"/>
      <c r="P79" s="24"/>
      <c r="Q79" s="24"/>
      <c r="R79" s="28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30"/>
      <c r="HW79" s="30"/>
      <c r="HX79" s="28"/>
      <c r="HY79" s="28"/>
      <c r="HZ79" s="28"/>
      <c r="IA79" s="28"/>
      <c r="IB79" s="29"/>
      <c r="IC79" s="24"/>
      <c r="ID79" s="24"/>
      <c r="IE79" s="24"/>
      <c r="IF79" s="24"/>
      <c r="IG79" s="24"/>
      <c r="IH79" s="24"/>
      <c r="II79" s="24"/>
      <c r="IJ79" s="24"/>
      <c r="IK79" s="24"/>
      <c r="IL79" s="24"/>
    </row>
    <row r="80" spans="1:246" ht="12.75" hidden="1" customHeight="1">
      <c r="A80" s="24"/>
      <c r="B80" s="24"/>
      <c r="C80" s="30"/>
      <c r="D80" s="30"/>
      <c r="E80" s="30"/>
      <c r="F80" s="30"/>
      <c r="G80" s="40"/>
      <c r="H80" s="30"/>
      <c r="I80" s="30"/>
      <c r="J80" s="24"/>
      <c r="K80" s="24"/>
      <c r="L80" s="24"/>
      <c r="M80" s="24"/>
      <c r="N80" s="24"/>
      <c r="O80" s="24"/>
      <c r="P80" s="24"/>
      <c r="Q80" s="24"/>
      <c r="R80" s="28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30"/>
      <c r="HW80" s="30"/>
      <c r="HX80" s="28"/>
      <c r="HY80" s="28"/>
      <c r="HZ80" s="28"/>
      <c r="IA80" s="28"/>
      <c r="IB80" s="29"/>
      <c r="IC80" s="24"/>
      <c r="ID80" s="24"/>
      <c r="IE80" s="24"/>
      <c r="IF80" s="24"/>
      <c r="IG80" s="24"/>
      <c r="IH80" s="24"/>
      <c r="II80" s="24"/>
      <c r="IJ80" s="24"/>
      <c r="IK80" s="24"/>
      <c r="IL80" s="24"/>
    </row>
    <row r="81" spans="1:246" ht="12.75" hidden="1" customHeight="1">
      <c r="A81" s="24"/>
      <c r="B81" s="24"/>
      <c r="C81" s="30"/>
      <c r="D81" s="30"/>
      <c r="E81" s="30"/>
      <c r="F81" s="30"/>
      <c r="G81" s="40"/>
      <c r="H81" s="30"/>
      <c r="I81" s="30"/>
      <c r="J81" s="24"/>
      <c r="K81" s="24"/>
      <c r="L81" s="24"/>
      <c r="M81" s="24"/>
      <c r="N81" s="24"/>
      <c r="O81" s="24"/>
      <c r="P81" s="24"/>
      <c r="Q81" s="24"/>
      <c r="R81" s="28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30"/>
      <c r="HW81" s="30"/>
      <c r="HX81" s="28"/>
      <c r="HY81" s="28"/>
      <c r="HZ81" s="28"/>
      <c r="IA81" s="28"/>
      <c r="IB81" s="29"/>
      <c r="IC81" s="24"/>
      <c r="ID81" s="24"/>
      <c r="IE81" s="24"/>
      <c r="IF81" s="24"/>
      <c r="IG81" s="24"/>
      <c r="IH81" s="24"/>
      <c r="II81" s="24"/>
      <c r="IJ81" s="24"/>
      <c r="IK81" s="24"/>
      <c r="IL81" s="24"/>
    </row>
    <row r="82" spans="1:246" ht="12.75" hidden="1" customHeight="1">
      <c r="A82" s="24"/>
      <c r="B82" s="24"/>
      <c r="C82" s="30"/>
      <c r="D82" s="30"/>
      <c r="E82" s="30"/>
      <c r="F82" s="30"/>
      <c r="G82" s="40"/>
      <c r="H82" s="30"/>
      <c r="I82" s="30"/>
      <c r="J82" s="24"/>
      <c r="K82" s="24"/>
      <c r="L82" s="24"/>
      <c r="M82" s="24"/>
      <c r="N82" s="24"/>
      <c r="O82" s="24"/>
      <c r="P82" s="24"/>
      <c r="Q82" s="24"/>
      <c r="R82" s="28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30"/>
      <c r="HW82" s="30"/>
      <c r="HX82" s="28"/>
      <c r="HY82" s="28"/>
      <c r="HZ82" s="28"/>
      <c r="IA82" s="28"/>
      <c r="IB82" s="29"/>
      <c r="IC82" s="24"/>
      <c r="ID82" s="24"/>
      <c r="IE82" s="24"/>
      <c r="IF82" s="24"/>
      <c r="IG82" s="24"/>
      <c r="IH82" s="24"/>
      <c r="II82" s="24"/>
      <c r="IJ82" s="24"/>
      <c r="IK82" s="24"/>
      <c r="IL82" s="24"/>
    </row>
    <row r="83" spans="1:246" ht="12.75" hidden="1" customHeight="1">
      <c r="A83" s="24"/>
      <c r="B83" s="24"/>
      <c r="C83" s="30"/>
      <c r="D83" s="30"/>
      <c r="E83" s="30"/>
      <c r="F83" s="30"/>
      <c r="G83" s="40"/>
      <c r="H83" s="30"/>
      <c r="I83" s="30"/>
      <c r="J83" s="24"/>
      <c r="K83" s="24"/>
      <c r="L83" s="24"/>
      <c r="M83" s="24"/>
      <c r="N83" s="24"/>
      <c r="O83" s="24"/>
      <c r="P83" s="24"/>
      <c r="Q83" s="24"/>
      <c r="R83" s="28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30"/>
      <c r="HW83" s="30"/>
      <c r="HX83" s="28"/>
      <c r="HY83" s="28"/>
      <c r="HZ83" s="28"/>
      <c r="IA83" s="28"/>
      <c r="IB83" s="29"/>
      <c r="IC83" s="24"/>
      <c r="ID83" s="24"/>
      <c r="IE83" s="24"/>
      <c r="IF83" s="24"/>
      <c r="IG83" s="24"/>
      <c r="IH83" s="24"/>
      <c r="II83" s="24"/>
      <c r="IJ83" s="24"/>
      <c r="IK83" s="24"/>
      <c r="IL83" s="24"/>
    </row>
    <row r="84" spans="1:246" ht="12.75" hidden="1" customHeight="1">
      <c r="A84" s="24"/>
      <c r="B84" s="24"/>
      <c r="C84" s="30"/>
      <c r="D84" s="30"/>
      <c r="E84" s="30"/>
      <c r="F84" s="30"/>
      <c r="G84" s="40"/>
      <c r="H84" s="30"/>
      <c r="I84" s="30"/>
      <c r="J84" s="24"/>
      <c r="K84" s="24"/>
      <c r="L84" s="24"/>
      <c r="M84" s="24"/>
      <c r="N84" s="24"/>
      <c r="O84" s="24"/>
      <c r="P84" s="24"/>
      <c r="Q84" s="24"/>
      <c r="R84" s="28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30"/>
      <c r="HW84" s="30"/>
      <c r="HX84" s="28"/>
      <c r="HY84" s="28"/>
      <c r="HZ84" s="28"/>
      <c r="IA84" s="28"/>
      <c r="IB84" s="29"/>
      <c r="IC84" s="24"/>
      <c r="ID84" s="24"/>
      <c r="IE84" s="24"/>
      <c r="IF84" s="24"/>
      <c r="IG84" s="24"/>
      <c r="IH84" s="24"/>
      <c r="II84" s="24"/>
      <c r="IJ84" s="24"/>
      <c r="IK84" s="24"/>
      <c r="IL84" s="24"/>
    </row>
    <row r="85" spans="1:246" ht="12.75" hidden="1" customHeight="1">
      <c r="A85" s="24"/>
      <c r="B85" s="24"/>
      <c r="C85" s="30"/>
      <c r="D85" s="30"/>
      <c r="E85" s="30"/>
      <c r="F85" s="30"/>
      <c r="G85" s="40"/>
      <c r="H85" s="30"/>
      <c r="I85" s="30"/>
      <c r="J85" s="24"/>
      <c r="K85" s="24"/>
      <c r="L85" s="24"/>
      <c r="M85" s="24"/>
      <c r="N85" s="24"/>
      <c r="O85" s="24"/>
      <c r="P85" s="24"/>
      <c r="Q85" s="24"/>
      <c r="R85" s="28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30"/>
      <c r="HW85" s="30"/>
      <c r="HX85" s="28"/>
      <c r="HY85" s="28"/>
      <c r="HZ85" s="28"/>
      <c r="IA85" s="28"/>
      <c r="IB85" s="29"/>
      <c r="IC85" s="24"/>
      <c r="ID85" s="24"/>
      <c r="IE85" s="24"/>
      <c r="IF85" s="24"/>
      <c r="IG85" s="24"/>
      <c r="IH85" s="24"/>
      <c r="II85" s="24"/>
      <c r="IJ85" s="24"/>
      <c r="IK85" s="24"/>
      <c r="IL85" s="24"/>
    </row>
    <row r="86" spans="1:246" ht="12.75" hidden="1" customHeight="1">
      <c r="A86" s="24"/>
      <c r="B86" s="24"/>
      <c r="C86" s="30"/>
      <c r="D86" s="30"/>
      <c r="E86" s="30"/>
      <c r="F86" s="30"/>
      <c r="G86" s="40"/>
      <c r="H86" s="30"/>
      <c r="I86" s="30"/>
      <c r="J86" s="24"/>
      <c r="K86" s="24"/>
      <c r="L86" s="24"/>
      <c r="M86" s="24"/>
      <c r="N86" s="24"/>
      <c r="O86" s="24"/>
      <c r="P86" s="24"/>
      <c r="Q86" s="24"/>
      <c r="R86" s="28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30"/>
      <c r="HW86" s="30"/>
      <c r="HX86" s="28"/>
      <c r="HY86" s="28"/>
      <c r="HZ86" s="28"/>
      <c r="IA86" s="28"/>
      <c r="IB86" s="29"/>
      <c r="IC86" s="24"/>
      <c r="ID86" s="24"/>
      <c r="IE86" s="24"/>
      <c r="IF86" s="24"/>
      <c r="IG86" s="24"/>
      <c r="IH86" s="24"/>
      <c r="II86" s="24"/>
      <c r="IJ86" s="24"/>
      <c r="IK86" s="24"/>
      <c r="IL86" s="24"/>
    </row>
    <row r="87" spans="1:246" ht="12.75" hidden="1" customHeight="1">
      <c r="A87" s="24"/>
      <c r="B87" s="24"/>
      <c r="C87" s="30"/>
      <c r="D87" s="30"/>
      <c r="E87" s="30"/>
      <c r="F87" s="30"/>
      <c r="G87" s="40"/>
      <c r="H87" s="30"/>
      <c r="I87" s="30"/>
      <c r="J87" s="24"/>
      <c r="K87" s="24"/>
      <c r="L87" s="24"/>
      <c r="M87" s="24"/>
      <c r="N87" s="24"/>
      <c r="O87" s="24"/>
      <c r="P87" s="24"/>
      <c r="Q87" s="24"/>
      <c r="R87" s="28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30"/>
      <c r="HW87" s="30"/>
      <c r="HX87" s="28"/>
      <c r="HY87" s="28"/>
      <c r="HZ87" s="28"/>
      <c r="IA87" s="28"/>
      <c r="IB87" s="29"/>
      <c r="IC87" s="24"/>
      <c r="ID87" s="24"/>
      <c r="IE87" s="24"/>
      <c r="IF87" s="24"/>
      <c r="IG87" s="24"/>
      <c r="IH87" s="24"/>
      <c r="II87" s="24"/>
      <c r="IJ87" s="24"/>
      <c r="IK87" s="24"/>
      <c r="IL87" s="24"/>
    </row>
    <row r="88" spans="1:246" ht="12.75" hidden="1" customHeight="1">
      <c r="A88" s="24"/>
      <c r="B88" s="24"/>
      <c r="C88" s="30"/>
      <c r="D88" s="30"/>
      <c r="E88" s="30"/>
      <c r="F88" s="30"/>
      <c r="G88" s="40"/>
      <c r="H88" s="30"/>
      <c r="I88" s="30"/>
      <c r="J88" s="24"/>
      <c r="K88" s="24"/>
      <c r="L88" s="24"/>
      <c r="M88" s="24"/>
      <c r="N88" s="24"/>
      <c r="O88" s="24"/>
      <c r="P88" s="24"/>
      <c r="Q88" s="24"/>
      <c r="R88" s="28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30"/>
      <c r="HW88" s="30"/>
      <c r="HX88" s="28"/>
      <c r="HY88" s="28"/>
      <c r="HZ88" s="28"/>
      <c r="IA88" s="28"/>
      <c r="IB88" s="29"/>
      <c r="IC88" s="24"/>
      <c r="ID88" s="24"/>
      <c r="IE88" s="24"/>
      <c r="IF88" s="24"/>
      <c r="IG88" s="24"/>
      <c r="IH88" s="24"/>
      <c r="II88" s="24"/>
      <c r="IJ88" s="24"/>
      <c r="IK88" s="24"/>
      <c r="IL88" s="24"/>
    </row>
    <row r="89" spans="1:246" ht="12.75" hidden="1" customHeight="1">
      <c r="A89" s="24"/>
      <c r="B89" s="24"/>
      <c r="C89" s="30"/>
      <c r="D89" s="30"/>
      <c r="E89" s="30"/>
      <c r="F89" s="30"/>
      <c r="G89" s="40"/>
      <c r="H89" s="30"/>
      <c r="I89" s="30"/>
      <c r="J89" s="24"/>
      <c r="K89" s="24"/>
      <c r="L89" s="24"/>
      <c r="M89" s="24"/>
      <c r="N89" s="24"/>
      <c r="O89" s="24"/>
      <c r="P89" s="24"/>
      <c r="Q89" s="24"/>
      <c r="R89" s="28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30"/>
      <c r="HW89" s="30"/>
      <c r="HX89" s="28"/>
      <c r="HY89" s="28"/>
      <c r="HZ89" s="28"/>
      <c r="IA89" s="28"/>
      <c r="IB89" s="29"/>
      <c r="IC89" s="24"/>
      <c r="ID89" s="24"/>
      <c r="IE89" s="24"/>
      <c r="IF89" s="24"/>
      <c r="IG89" s="24"/>
      <c r="IH89" s="24"/>
      <c r="II89" s="24"/>
      <c r="IJ89" s="24"/>
      <c r="IK89" s="24"/>
      <c r="IL89" s="24"/>
    </row>
    <row r="90" spans="1:246" ht="12.75" hidden="1" customHeight="1">
      <c r="A90" s="24"/>
      <c r="B90" s="24"/>
      <c r="C90" s="30"/>
      <c r="D90" s="30"/>
      <c r="E90" s="30"/>
      <c r="F90" s="30"/>
      <c r="G90" s="40"/>
      <c r="H90" s="30"/>
      <c r="I90" s="30"/>
      <c r="J90" s="24"/>
      <c r="K90" s="24"/>
      <c r="L90" s="24"/>
      <c r="M90" s="24"/>
      <c r="N90" s="24"/>
      <c r="O90" s="24"/>
      <c r="P90" s="24"/>
      <c r="Q90" s="24"/>
      <c r="R90" s="28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30"/>
      <c r="HW90" s="30"/>
      <c r="HX90" s="28"/>
      <c r="HY90" s="28"/>
      <c r="HZ90" s="28"/>
      <c r="IA90" s="28"/>
      <c r="IB90" s="29"/>
      <c r="IC90" s="24"/>
      <c r="ID90" s="24"/>
      <c r="IE90" s="24"/>
      <c r="IF90" s="24"/>
      <c r="IG90" s="24"/>
      <c r="IH90" s="24"/>
      <c r="II90" s="24"/>
      <c r="IJ90" s="24"/>
      <c r="IK90" s="24"/>
      <c r="IL90" s="24"/>
    </row>
    <row r="91" spans="1:246" ht="12.75" hidden="1" customHeight="1">
      <c r="A91" s="24"/>
      <c r="B91" s="24"/>
      <c r="C91" s="30"/>
      <c r="D91" s="30"/>
      <c r="E91" s="30"/>
      <c r="F91" s="30"/>
      <c r="G91" s="40"/>
      <c r="H91" s="30"/>
      <c r="I91" s="30"/>
      <c r="J91" s="24"/>
      <c r="K91" s="24"/>
      <c r="L91" s="24"/>
      <c r="M91" s="24"/>
      <c r="N91" s="24"/>
      <c r="O91" s="24"/>
      <c r="P91" s="24"/>
      <c r="Q91" s="24"/>
      <c r="R91" s="28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30"/>
      <c r="HW91" s="30"/>
      <c r="HX91" s="28"/>
      <c r="HY91" s="28"/>
      <c r="HZ91" s="28"/>
      <c r="IA91" s="28"/>
      <c r="IB91" s="29"/>
      <c r="IC91" s="24"/>
      <c r="ID91" s="24"/>
      <c r="IE91" s="24"/>
      <c r="IF91" s="24"/>
      <c r="IG91" s="24"/>
      <c r="IH91" s="24"/>
      <c r="II91" s="24"/>
      <c r="IJ91" s="24"/>
      <c r="IK91" s="24"/>
      <c r="IL91" s="24"/>
    </row>
    <row r="92" spans="1:246" ht="12.75" hidden="1" customHeight="1">
      <c r="A92" s="24"/>
      <c r="B92" s="24"/>
      <c r="C92" s="30"/>
      <c r="D92" s="30"/>
      <c r="E92" s="30"/>
      <c r="F92" s="30"/>
      <c r="G92" s="40"/>
      <c r="H92" s="30"/>
      <c r="I92" s="30"/>
      <c r="J92" s="24"/>
      <c r="K92" s="24"/>
      <c r="L92" s="24"/>
      <c r="M92" s="24"/>
      <c r="N92" s="24"/>
      <c r="O92" s="24"/>
      <c r="P92" s="24"/>
      <c r="Q92" s="24"/>
      <c r="R92" s="28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30"/>
      <c r="HW92" s="30"/>
      <c r="HX92" s="28"/>
      <c r="HY92" s="28"/>
      <c r="HZ92" s="28"/>
      <c r="IA92" s="28"/>
      <c r="IB92" s="29"/>
      <c r="IC92" s="24"/>
      <c r="ID92" s="24"/>
      <c r="IE92" s="24"/>
      <c r="IF92" s="24"/>
      <c r="IG92" s="24"/>
      <c r="IH92" s="24"/>
      <c r="II92" s="24"/>
      <c r="IJ92" s="24"/>
      <c r="IK92" s="24"/>
      <c r="IL92" s="24"/>
    </row>
    <row r="93" spans="1:246" ht="12.75" hidden="1" customHeight="1">
      <c r="A93" s="24"/>
      <c r="B93" s="24"/>
      <c r="C93" s="30"/>
      <c r="D93" s="30"/>
      <c r="E93" s="30"/>
      <c r="F93" s="30"/>
      <c r="G93" s="40"/>
      <c r="H93" s="30"/>
      <c r="I93" s="30"/>
      <c r="J93" s="24"/>
      <c r="K93" s="24"/>
      <c r="L93" s="24"/>
      <c r="M93" s="24"/>
      <c r="N93" s="24"/>
      <c r="O93" s="24"/>
      <c r="P93" s="24"/>
      <c r="Q93" s="24"/>
      <c r="R93" s="28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30"/>
      <c r="HW93" s="30"/>
      <c r="HX93" s="28"/>
      <c r="HY93" s="28"/>
      <c r="HZ93" s="28"/>
      <c r="IA93" s="28"/>
      <c r="IB93" s="29"/>
      <c r="IC93" s="24"/>
      <c r="ID93" s="24"/>
      <c r="IE93" s="24"/>
      <c r="IF93" s="24"/>
      <c r="IG93" s="24"/>
      <c r="IH93" s="24"/>
      <c r="II93" s="24"/>
      <c r="IJ93" s="24"/>
      <c r="IK93" s="24"/>
      <c r="IL93" s="24"/>
    </row>
    <row r="94" spans="1:246" ht="12.75" hidden="1" customHeight="1">
      <c r="A94" s="24"/>
      <c r="B94" s="24"/>
      <c r="C94" s="30"/>
      <c r="D94" s="30"/>
      <c r="E94" s="30"/>
      <c r="F94" s="30"/>
      <c r="G94" s="40"/>
      <c r="H94" s="30"/>
      <c r="I94" s="30"/>
      <c r="J94" s="24"/>
      <c r="K94" s="24"/>
      <c r="L94" s="24"/>
      <c r="M94" s="24"/>
      <c r="N94" s="24"/>
      <c r="O94" s="24"/>
      <c r="P94" s="24"/>
      <c r="Q94" s="24"/>
      <c r="R94" s="28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30"/>
      <c r="HW94" s="30"/>
      <c r="HX94" s="28"/>
      <c r="HY94" s="28"/>
      <c r="HZ94" s="28"/>
      <c r="IA94" s="28"/>
      <c r="IB94" s="29"/>
      <c r="IC94" s="24"/>
      <c r="ID94" s="24"/>
      <c r="IE94" s="24"/>
      <c r="IF94" s="24"/>
      <c r="IG94" s="24"/>
      <c r="IH94" s="24"/>
      <c r="II94" s="24"/>
      <c r="IJ94" s="24"/>
      <c r="IK94" s="24"/>
      <c r="IL94" s="24"/>
    </row>
    <row r="95" spans="1:246" ht="12.75" hidden="1" customHeight="1">
      <c r="A95" s="24"/>
      <c r="B95" s="24"/>
      <c r="C95" s="30"/>
      <c r="D95" s="30"/>
      <c r="E95" s="30"/>
      <c r="F95" s="30"/>
      <c r="G95" s="40"/>
      <c r="H95" s="30"/>
      <c r="I95" s="30"/>
      <c r="J95" s="24"/>
      <c r="K95" s="24"/>
      <c r="L95" s="24"/>
      <c r="M95" s="24"/>
      <c r="N95" s="24"/>
      <c r="O95" s="24"/>
      <c r="P95" s="24"/>
      <c r="Q95" s="24"/>
      <c r="R95" s="28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30"/>
      <c r="HW95" s="30"/>
      <c r="HX95" s="28"/>
      <c r="HY95" s="28"/>
      <c r="HZ95" s="28"/>
      <c r="IA95" s="28"/>
      <c r="IB95" s="29"/>
      <c r="IC95" s="24"/>
      <c r="ID95" s="24"/>
      <c r="IE95" s="24"/>
      <c r="IF95" s="24"/>
      <c r="IG95" s="24"/>
      <c r="IH95" s="24"/>
      <c r="II95" s="24"/>
      <c r="IJ95" s="24"/>
      <c r="IK95" s="24"/>
      <c r="IL95" s="24"/>
    </row>
    <row r="96" spans="1:246" ht="12.75" hidden="1" customHeight="1">
      <c r="A96" s="24"/>
      <c r="B96" s="24"/>
      <c r="C96" s="30"/>
      <c r="D96" s="30"/>
      <c r="E96" s="30"/>
      <c r="F96" s="30"/>
      <c r="G96" s="40"/>
      <c r="H96" s="30"/>
      <c r="I96" s="30"/>
      <c r="J96" s="24"/>
      <c r="K96" s="24"/>
      <c r="L96" s="24"/>
      <c r="M96" s="24"/>
      <c r="N96" s="24"/>
      <c r="O96" s="24"/>
      <c r="P96" s="24"/>
      <c r="Q96" s="24"/>
      <c r="R96" s="28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30"/>
      <c r="HW96" s="30"/>
      <c r="HX96" s="28"/>
      <c r="HY96" s="28"/>
      <c r="HZ96" s="28"/>
      <c r="IA96" s="28"/>
      <c r="IB96" s="29"/>
      <c r="IC96" s="24"/>
      <c r="ID96" s="24"/>
      <c r="IE96" s="24"/>
      <c r="IF96" s="24"/>
      <c r="IG96" s="24"/>
      <c r="IH96" s="24"/>
      <c r="II96" s="24"/>
      <c r="IJ96" s="24"/>
      <c r="IK96" s="24"/>
      <c r="IL96" s="24"/>
    </row>
    <row r="97" spans="1:246" ht="12.75" hidden="1" customHeight="1">
      <c r="A97" s="24"/>
      <c r="B97" s="24"/>
      <c r="C97" s="30"/>
      <c r="D97" s="30"/>
      <c r="E97" s="30"/>
      <c r="F97" s="30"/>
      <c r="G97" s="40"/>
      <c r="H97" s="30"/>
      <c r="I97" s="30"/>
      <c r="J97" s="24"/>
      <c r="K97" s="24"/>
      <c r="L97" s="24"/>
      <c r="M97" s="24"/>
      <c r="N97" s="24"/>
      <c r="O97" s="24"/>
      <c r="P97" s="24"/>
      <c r="Q97" s="24"/>
      <c r="R97" s="28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30"/>
      <c r="HW97" s="30"/>
      <c r="HX97" s="28"/>
      <c r="HY97" s="28"/>
      <c r="HZ97" s="28"/>
      <c r="IA97" s="28"/>
      <c r="IB97" s="29"/>
      <c r="IC97" s="24"/>
      <c r="ID97" s="24"/>
      <c r="IE97" s="24"/>
      <c r="IF97" s="24"/>
      <c r="IG97" s="24"/>
      <c r="IH97" s="24"/>
      <c r="II97" s="24"/>
      <c r="IJ97" s="24"/>
      <c r="IK97" s="24"/>
      <c r="IL97" s="24"/>
    </row>
    <row r="98" spans="1:246" ht="12.75" hidden="1" customHeight="1">
      <c r="A98" s="24"/>
      <c r="B98" s="24"/>
      <c r="C98" s="30"/>
      <c r="D98" s="30"/>
      <c r="E98" s="30"/>
      <c r="F98" s="30"/>
      <c r="G98" s="40"/>
      <c r="H98" s="30"/>
      <c r="I98" s="30"/>
      <c r="J98" s="24"/>
      <c r="K98" s="24"/>
      <c r="L98" s="24"/>
      <c r="M98" s="24"/>
      <c r="N98" s="24"/>
      <c r="O98" s="24"/>
      <c r="P98" s="24"/>
      <c r="Q98" s="24"/>
      <c r="R98" s="28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30"/>
      <c r="HW98" s="30"/>
      <c r="HX98" s="28"/>
      <c r="HY98" s="28"/>
      <c r="HZ98" s="28"/>
      <c r="IA98" s="28"/>
      <c r="IB98" s="29"/>
      <c r="IC98" s="24"/>
      <c r="ID98" s="24"/>
      <c r="IE98" s="24"/>
      <c r="IF98" s="24"/>
      <c r="IG98" s="24"/>
      <c r="IH98" s="24"/>
      <c r="II98" s="24"/>
      <c r="IJ98" s="24"/>
      <c r="IK98" s="24"/>
      <c r="IL98" s="24"/>
    </row>
    <row r="99" spans="1:246" ht="12.75" hidden="1" customHeight="1">
      <c r="A99" s="24"/>
      <c r="B99" s="24"/>
      <c r="C99" s="30"/>
      <c r="D99" s="30"/>
      <c r="E99" s="30"/>
      <c r="F99" s="30"/>
      <c r="G99" s="40"/>
      <c r="H99" s="30"/>
      <c r="I99" s="30"/>
      <c r="J99" s="24"/>
      <c r="K99" s="24"/>
      <c r="L99" s="24"/>
      <c r="M99" s="24"/>
      <c r="N99" s="24"/>
      <c r="O99" s="24"/>
      <c r="P99" s="24"/>
      <c r="Q99" s="24"/>
      <c r="R99" s="28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30"/>
      <c r="HW99" s="30"/>
      <c r="HX99" s="28"/>
      <c r="HY99" s="28"/>
      <c r="HZ99" s="28"/>
      <c r="IA99" s="28"/>
      <c r="IB99" s="29"/>
      <c r="IC99" s="24"/>
      <c r="ID99" s="24"/>
      <c r="IE99" s="24"/>
      <c r="IF99" s="24"/>
      <c r="IG99" s="24"/>
      <c r="IH99" s="24"/>
      <c r="II99" s="24"/>
      <c r="IJ99" s="24"/>
      <c r="IK99" s="24"/>
      <c r="IL99" s="24"/>
    </row>
    <row r="100" spans="1:246" ht="12.75" hidden="1" customHeight="1">
      <c r="A100" s="24"/>
      <c r="B100" s="24"/>
      <c r="C100" s="30"/>
      <c r="D100" s="30"/>
      <c r="E100" s="30"/>
      <c r="F100" s="30"/>
      <c r="G100" s="40"/>
      <c r="H100" s="30"/>
      <c r="I100" s="30"/>
      <c r="J100" s="24"/>
      <c r="K100" s="24"/>
      <c r="L100" s="24"/>
      <c r="M100" s="24"/>
      <c r="N100" s="24"/>
      <c r="O100" s="24"/>
      <c r="P100" s="24"/>
      <c r="Q100" s="24"/>
      <c r="R100" s="28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30"/>
      <c r="HW100" s="30"/>
      <c r="HX100" s="28"/>
      <c r="HY100" s="28"/>
      <c r="HZ100" s="28"/>
      <c r="IA100" s="28"/>
      <c r="IB100" s="29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</row>
    <row r="101" spans="1:246" ht="12.75" hidden="1" customHeight="1">
      <c r="A101" s="24"/>
      <c r="B101" s="24"/>
      <c r="C101" s="30"/>
      <c r="D101" s="30"/>
      <c r="E101" s="30"/>
      <c r="F101" s="30"/>
      <c r="G101" s="40"/>
      <c r="H101" s="30"/>
      <c r="I101" s="30"/>
      <c r="J101" s="24"/>
      <c r="K101" s="24"/>
      <c r="L101" s="24"/>
      <c r="M101" s="24"/>
      <c r="N101" s="24"/>
      <c r="O101" s="24"/>
      <c r="P101" s="24"/>
      <c r="Q101" s="24"/>
      <c r="R101" s="28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30"/>
      <c r="HW101" s="30"/>
      <c r="HX101" s="28"/>
      <c r="HY101" s="28"/>
      <c r="HZ101" s="28"/>
      <c r="IA101" s="28"/>
      <c r="IB101" s="29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</row>
    <row r="102" spans="1:246" ht="12.75" hidden="1" customHeight="1">
      <c r="A102" s="24"/>
      <c r="B102" s="24"/>
      <c r="C102" s="30"/>
      <c r="D102" s="30"/>
      <c r="E102" s="30"/>
      <c r="F102" s="30"/>
      <c r="G102" s="40"/>
      <c r="H102" s="30"/>
      <c r="I102" s="30"/>
      <c r="J102" s="24"/>
      <c r="K102" s="24"/>
      <c r="L102" s="24"/>
      <c r="M102" s="24"/>
      <c r="N102" s="24"/>
      <c r="O102" s="24"/>
      <c r="P102" s="24"/>
      <c r="Q102" s="24"/>
      <c r="R102" s="28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30"/>
      <c r="HW102" s="30"/>
      <c r="HX102" s="28"/>
      <c r="HY102" s="28"/>
      <c r="HZ102" s="28"/>
      <c r="IA102" s="28"/>
      <c r="IB102" s="29"/>
      <c r="IC102" s="24"/>
      <c r="ID102" s="24"/>
      <c r="IE102" s="24"/>
      <c r="IF102" s="24"/>
      <c r="IG102" s="24"/>
      <c r="IH102" s="24"/>
      <c r="II102" s="24"/>
      <c r="IJ102" s="24"/>
      <c r="IK102" s="24"/>
      <c r="IL102" s="24"/>
    </row>
    <row r="103" spans="1:246" ht="12.75" hidden="1" customHeight="1">
      <c r="A103" s="24"/>
      <c r="B103" s="24"/>
      <c r="C103" s="30"/>
      <c r="D103" s="30"/>
      <c r="E103" s="30"/>
      <c r="F103" s="30"/>
      <c r="G103" s="40"/>
      <c r="H103" s="30"/>
      <c r="I103" s="30"/>
      <c r="J103" s="24"/>
      <c r="K103" s="24"/>
      <c r="L103" s="24"/>
      <c r="M103" s="24"/>
      <c r="N103" s="24"/>
      <c r="O103" s="24"/>
      <c r="P103" s="24"/>
      <c r="Q103" s="24"/>
      <c r="R103" s="28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30"/>
      <c r="HW103" s="30"/>
      <c r="HX103" s="28"/>
      <c r="HY103" s="28"/>
      <c r="HZ103" s="28"/>
      <c r="IA103" s="28"/>
      <c r="IB103" s="29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</row>
    <row r="104" spans="1:246" ht="12.75" hidden="1" customHeight="1">
      <c r="A104" s="24"/>
      <c r="B104" s="24"/>
      <c r="C104" s="30"/>
      <c r="D104" s="30"/>
      <c r="E104" s="30"/>
      <c r="F104" s="30"/>
      <c r="G104" s="40"/>
      <c r="H104" s="30"/>
      <c r="I104" s="30"/>
      <c r="J104" s="24"/>
      <c r="K104" s="24"/>
      <c r="L104" s="24"/>
      <c r="M104" s="24"/>
      <c r="N104" s="24"/>
      <c r="O104" s="24"/>
      <c r="P104" s="24"/>
      <c r="Q104" s="24"/>
      <c r="R104" s="28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30"/>
      <c r="HW104" s="30"/>
      <c r="HX104" s="28"/>
      <c r="HY104" s="28"/>
      <c r="HZ104" s="28"/>
      <c r="IA104" s="28"/>
      <c r="IB104" s="29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</row>
    <row r="105" spans="1:246" ht="12.75" hidden="1" customHeight="1">
      <c r="A105" s="24"/>
      <c r="B105" s="24"/>
      <c r="C105" s="30"/>
      <c r="D105" s="30"/>
      <c r="E105" s="30"/>
      <c r="F105" s="30"/>
      <c r="G105" s="40"/>
      <c r="H105" s="30"/>
      <c r="I105" s="30"/>
      <c r="J105" s="24"/>
      <c r="K105" s="24"/>
      <c r="L105" s="24"/>
      <c r="M105" s="24"/>
      <c r="N105" s="24"/>
      <c r="O105" s="24"/>
      <c r="P105" s="24"/>
      <c r="Q105" s="24"/>
      <c r="R105" s="28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30"/>
      <c r="HW105" s="30"/>
      <c r="HX105" s="28"/>
      <c r="HY105" s="28"/>
      <c r="HZ105" s="28"/>
      <c r="IA105" s="28"/>
      <c r="IB105" s="29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</row>
    <row r="106" spans="1:246" ht="12.75" hidden="1" customHeight="1">
      <c r="A106" s="24"/>
      <c r="B106" s="24"/>
      <c r="C106" s="30"/>
      <c r="D106" s="30"/>
      <c r="E106" s="30"/>
      <c r="F106" s="30"/>
      <c r="G106" s="40"/>
      <c r="H106" s="30"/>
      <c r="I106" s="30"/>
      <c r="J106" s="24"/>
      <c r="K106" s="24"/>
      <c r="L106" s="24"/>
      <c r="M106" s="24"/>
      <c r="N106" s="24"/>
      <c r="O106" s="24"/>
      <c r="P106" s="24"/>
      <c r="Q106" s="24"/>
      <c r="R106" s="28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30"/>
      <c r="HW106" s="30"/>
      <c r="HX106" s="28"/>
      <c r="HY106" s="28"/>
      <c r="HZ106" s="28"/>
      <c r="IA106" s="28"/>
      <c r="IB106" s="29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</row>
    <row r="107" spans="1:246" ht="12.75" hidden="1" customHeight="1">
      <c r="A107" s="24"/>
      <c r="B107" s="24"/>
      <c r="C107" s="30"/>
      <c r="D107" s="30"/>
      <c r="E107" s="30"/>
      <c r="F107" s="30"/>
      <c r="G107" s="40"/>
      <c r="H107" s="30"/>
      <c r="I107" s="30"/>
      <c r="J107" s="24"/>
      <c r="K107" s="24"/>
      <c r="L107" s="24"/>
      <c r="M107" s="24"/>
      <c r="N107" s="24"/>
      <c r="O107" s="24"/>
      <c r="P107" s="24"/>
      <c r="Q107" s="24"/>
      <c r="R107" s="28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30"/>
      <c r="HW107" s="30"/>
      <c r="HX107" s="28"/>
      <c r="HY107" s="28"/>
      <c r="HZ107" s="28"/>
      <c r="IA107" s="28"/>
      <c r="IB107" s="29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</row>
    <row r="108" spans="1:246" ht="12.75" hidden="1" customHeight="1">
      <c r="A108" s="24"/>
      <c r="B108" s="24"/>
      <c r="C108" s="30"/>
      <c r="D108" s="30"/>
      <c r="E108" s="30"/>
      <c r="F108" s="30"/>
      <c r="G108" s="40"/>
      <c r="H108" s="30"/>
      <c r="I108" s="30"/>
      <c r="J108" s="24"/>
      <c r="K108" s="24"/>
      <c r="L108" s="24"/>
      <c r="M108" s="24"/>
      <c r="N108" s="24"/>
      <c r="O108" s="24"/>
      <c r="P108" s="24"/>
      <c r="Q108" s="24"/>
      <c r="R108" s="28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30"/>
      <c r="HW108" s="30"/>
      <c r="HX108" s="28"/>
      <c r="HY108" s="28"/>
      <c r="HZ108" s="28"/>
      <c r="IA108" s="28"/>
      <c r="IB108" s="29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</row>
    <row r="109" spans="1:246" ht="12.75" hidden="1" customHeight="1">
      <c r="A109" s="24"/>
      <c r="B109" s="24"/>
      <c r="C109" s="30"/>
      <c r="D109" s="30"/>
      <c r="E109" s="30"/>
      <c r="F109" s="30"/>
      <c r="G109" s="40"/>
      <c r="H109" s="30"/>
      <c r="I109" s="30"/>
      <c r="J109" s="24"/>
      <c r="K109" s="24"/>
      <c r="L109" s="24"/>
      <c r="M109" s="24"/>
      <c r="N109" s="24"/>
      <c r="O109" s="24"/>
      <c r="P109" s="24"/>
      <c r="Q109" s="24"/>
      <c r="R109" s="28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30"/>
      <c r="HW109" s="30"/>
      <c r="HX109" s="28"/>
      <c r="HY109" s="28"/>
      <c r="HZ109" s="28"/>
      <c r="IA109" s="28"/>
      <c r="IB109" s="29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</row>
    <row r="110" spans="1:246" ht="12.75" hidden="1" customHeight="1">
      <c r="A110" s="24"/>
      <c r="B110" s="24"/>
      <c r="C110" s="30"/>
      <c r="D110" s="30"/>
      <c r="E110" s="30"/>
      <c r="F110" s="30"/>
      <c r="G110" s="40"/>
      <c r="H110" s="30"/>
      <c r="I110" s="30"/>
      <c r="J110" s="24"/>
      <c r="K110" s="24"/>
      <c r="L110" s="24"/>
      <c r="M110" s="24"/>
      <c r="N110" s="24"/>
      <c r="O110" s="24"/>
      <c r="P110" s="24"/>
      <c r="Q110" s="24"/>
      <c r="R110" s="28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30"/>
      <c r="HW110" s="30"/>
      <c r="HX110" s="28"/>
      <c r="HY110" s="28"/>
      <c r="HZ110" s="28"/>
      <c r="IA110" s="28"/>
      <c r="IB110" s="29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</row>
    <row r="111" spans="1:246" ht="12.75" hidden="1" customHeight="1">
      <c r="A111" s="24"/>
      <c r="B111" s="24"/>
      <c r="C111" s="30"/>
      <c r="D111" s="30"/>
      <c r="E111" s="30"/>
      <c r="F111" s="30"/>
      <c r="G111" s="40"/>
      <c r="H111" s="30"/>
      <c r="I111" s="30"/>
      <c r="J111" s="24"/>
      <c r="K111" s="24"/>
      <c r="L111" s="24"/>
      <c r="M111" s="24"/>
      <c r="N111" s="24"/>
      <c r="O111" s="24"/>
      <c r="P111" s="24"/>
      <c r="Q111" s="24"/>
      <c r="R111" s="28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30"/>
      <c r="HW111" s="30"/>
      <c r="HX111" s="28"/>
      <c r="HY111" s="28"/>
      <c r="HZ111" s="28"/>
      <c r="IA111" s="28"/>
      <c r="IB111" s="29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</row>
    <row r="112" spans="1:246" ht="12.75" hidden="1" customHeight="1">
      <c r="A112" s="24"/>
      <c r="B112" s="24"/>
      <c r="C112" s="30"/>
      <c r="D112" s="30"/>
      <c r="E112" s="30"/>
      <c r="F112" s="30"/>
      <c r="G112" s="40"/>
      <c r="H112" s="30"/>
      <c r="I112" s="30"/>
      <c r="J112" s="24"/>
      <c r="K112" s="24"/>
      <c r="L112" s="24"/>
      <c r="M112" s="24"/>
      <c r="N112" s="24"/>
      <c r="O112" s="24"/>
      <c r="P112" s="24"/>
      <c r="Q112" s="24"/>
      <c r="R112" s="28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30"/>
      <c r="HW112" s="30"/>
      <c r="HX112" s="28"/>
      <c r="HY112" s="28"/>
      <c r="HZ112" s="28"/>
      <c r="IA112" s="28"/>
      <c r="IB112" s="29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</row>
    <row r="113" spans="1:246" ht="12.75" hidden="1" customHeight="1">
      <c r="A113" s="24"/>
      <c r="B113" s="24"/>
      <c r="C113" s="30"/>
      <c r="D113" s="30"/>
      <c r="E113" s="30"/>
      <c r="F113" s="30"/>
      <c r="G113" s="40"/>
      <c r="H113" s="30"/>
      <c r="I113" s="30"/>
      <c r="J113" s="24"/>
      <c r="K113" s="24"/>
      <c r="L113" s="24"/>
      <c r="M113" s="24"/>
      <c r="N113" s="24"/>
      <c r="O113" s="24"/>
      <c r="P113" s="24"/>
      <c r="Q113" s="24"/>
      <c r="R113" s="28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30"/>
      <c r="HW113" s="30"/>
      <c r="HX113" s="28"/>
      <c r="HY113" s="28"/>
      <c r="HZ113" s="28"/>
      <c r="IA113" s="28"/>
      <c r="IB113" s="29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</row>
    <row r="114" spans="1:246" ht="12.75" hidden="1" customHeight="1">
      <c r="A114" s="24"/>
      <c r="B114" s="24"/>
      <c r="C114" s="30"/>
      <c r="D114" s="30"/>
      <c r="E114" s="30"/>
      <c r="F114" s="30"/>
      <c r="G114" s="40"/>
      <c r="H114" s="30"/>
      <c r="I114" s="30"/>
      <c r="J114" s="24"/>
      <c r="K114" s="24"/>
      <c r="L114" s="24"/>
      <c r="M114" s="24"/>
      <c r="N114" s="24"/>
      <c r="O114" s="24"/>
      <c r="P114" s="24"/>
      <c r="Q114" s="24"/>
      <c r="R114" s="28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30"/>
      <c r="HW114" s="30"/>
      <c r="HX114" s="28"/>
      <c r="HY114" s="28"/>
      <c r="HZ114" s="28"/>
      <c r="IA114" s="28"/>
      <c r="IB114" s="29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</row>
    <row r="115" spans="1:246" ht="12.75" hidden="1" customHeight="1">
      <c r="A115" s="24"/>
      <c r="B115" s="24"/>
      <c r="C115" s="30"/>
      <c r="D115" s="30"/>
      <c r="E115" s="30"/>
      <c r="F115" s="30"/>
      <c r="G115" s="40"/>
      <c r="H115" s="30"/>
      <c r="I115" s="30"/>
      <c r="J115" s="24"/>
      <c r="K115" s="24"/>
      <c r="L115" s="24"/>
      <c r="M115" s="24"/>
      <c r="N115" s="24"/>
      <c r="O115" s="24"/>
      <c r="P115" s="24"/>
      <c r="Q115" s="24"/>
      <c r="R115" s="28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30"/>
      <c r="HW115" s="30"/>
      <c r="HX115" s="28"/>
      <c r="HY115" s="28"/>
      <c r="HZ115" s="28"/>
      <c r="IA115" s="28"/>
      <c r="IB115" s="29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</row>
    <row r="116" spans="1:246" ht="12.75" hidden="1" customHeight="1">
      <c r="A116" s="24"/>
      <c r="B116" s="24"/>
      <c r="C116" s="30"/>
      <c r="D116" s="30"/>
      <c r="E116" s="30"/>
      <c r="F116" s="30"/>
      <c r="G116" s="40"/>
      <c r="H116" s="30"/>
      <c r="I116" s="30"/>
      <c r="J116" s="24"/>
      <c r="K116" s="24"/>
      <c r="L116" s="24"/>
      <c r="M116" s="24"/>
      <c r="N116" s="24"/>
      <c r="O116" s="24"/>
      <c r="P116" s="24"/>
      <c r="Q116" s="24"/>
      <c r="R116" s="28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30"/>
      <c r="HW116" s="30"/>
      <c r="HX116" s="28"/>
      <c r="HY116" s="28"/>
      <c r="HZ116" s="28"/>
      <c r="IA116" s="28"/>
      <c r="IB116" s="29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</row>
    <row r="117" spans="1:246" ht="12.75" hidden="1" customHeight="1">
      <c r="A117" s="24"/>
      <c r="B117" s="24"/>
      <c r="C117" s="30"/>
      <c r="D117" s="30"/>
      <c r="E117" s="30"/>
      <c r="F117" s="30"/>
      <c r="G117" s="40"/>
      <c r="H117" s="30"/>
      <c r="I117" s="30"/>
      <c r="J117" s="24"/>
      <c r="K117" s="24"/>
      <c r="L117" s="24"/>
      <c r="M117" s="24"/>
      <c r="N117" s="24"/>
      <c r="O117" s="24"/>
      <c r="P117" s="24"/>
      <c r="Q117" s="24"/>
      <c r="R117" s="28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30"/>
      <c r="HW117" s="30"/>
      <c r="HX117" s="28"/>
      <c r="HY117" s="28"/>
      <c r="HZ117" s="28"/>
      <c r="IA117" s="28"/>
      <c r="IB117" s="29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</row>
    <row r="118" spans="1:246" ht="12.75" hidden="1" customHeight="1">
      <c r="A118" s="24"/>
      <c r="B118" s="24"/>
      <c r="C118" s="30"/>
      <c r="D118" s="30"/>
      <c r="E118" s="30"/>
      <c r="F118" s="30"/>
      <c r="G118" s="40"/>
      <c r="H118" s="30"/>
      <c r="I118" s="30"/>
      <c r="J118" s="24"/>
      <c r="K118" s="24"/>
      <c r="L118" s="24"/>
      <c r="M118" s="24"/>
      <c r="N118" s="24"/>
      <c r="O118" s="24"/>
      <c r="P118" s="24"/>
      <c r="Q118" s="24"/>
      <c r="R118" s="28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30"/>
      <c r="HW118" s="30"/>
      <c r="HX118" s="28"/>
      <c r="HY118" s="28"/>
      <c r="HZ118" s="28"/>
      <c r="IA118" s="28"/>
      <c r="IB118" s="29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</row>
    <row r="119" spans="1:246" ht="12.75" hidden="1" customHeight="1">
      <c r="A119" s="24"/>
      <c r="B119" s="24"/>
      <c r="C119" s="30"/>
      <c r="D119" s="30"/>
      <c r="E119" s="30"/>
      <c r="F119" s="30"/>
      <c r="G119" s="40"/>
      <c r="H119" s="30"/>
      <c r="I119" s="30"/>
      <c r="J119" s="24"/>
      <c r="K119" s="24"/>
      <c r="L119" s="24"/>
      <c r="M119" s="24"/>
      <c r="N119" s="24"/>
      <c r="O119" s="24"/>
      <c r="P119" s="24"/>
      <c r="Q119" s="24"/>
      <c r="R119" s="28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30"/>
      <c r="HW119" s="30"/>
      <c r="HX119" s="28"/>
      <c r="HY119" s="28"/>
      <c r="HZ119" s="28"/>
      <c r="IA119" s="28"/>
      <c r="IB119" s="29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</row>
    <row r="120" spans="1:246" ht="12.75" hidden="1" customHeight="1">
      <c r="A120" s="24"/>
      <c r="B120" s="24"/>
      <c r="C120" s="30"/>
      <c r="D120" s="30"/>
      <c r="E120" s="30"/>
      <c r="F120" s="30"/>
      <c r="G120" s="40"/>
      <c r="H120" s="30"/>
      <c r="I120" s="30"/>
      <c r="J120" s="24"/>
      <c r="K120" s="24"/>
      <c r="L120" s="24"/>
      <c r="M120" s="24"/>
      <c r="N120" s="24"/>
      <c r="O120" s="24"/>
      <c r="P120" s="24"/>
      <c r="Q120" s="24"/>
      <c r="R120" s="28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30"/>
      <c r="HW120" s="30"/>
      <c r="HX120" s="28"/>
      <c r="HY120" s="28"/>
      <c r="HZ120" s="28"/>
      <c r="IA120" s="28"/>
      <c r="IB120" s="29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</row>
    <row r="121" spans="1:246" ht="12.75" hidden="1" customHeight="1">
      <c r="A121" s="24"/>
      <c r="B121" s="24"/>
      <c r="C121" s="30"/>
      <c r="D121" s="30"/>
      <c r="E121" s="30"/>
      <c r="F121" s="30"/>
      <c r="G121" s="40"/>
      <c r="H121" s="30"/>
      <c r="I121" s="30"/>
      <c r="J121" s="24"/>
      <c r="K121" s="24"/>
      <c r="L121" s="24"/>
      <c r="M121" s="24"/>
      <c r="N121" s="24"/>
      <c r="O121" s="24"/>
      <c r="P121" s="24"/>
      <c r="Q121" s="24"/>
      <c r="R121" s="28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30"/>
      <c r="HW121" s="30"/>
      <c r="HX121" s="28"/>
      <c r="HY121" s="28"/>
      <c r="HZ121" s="28"/>
      <c r="IA121" s="28"/>
      <c r="IB121" s="29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</row>
    <row r="122" spans="1:246" ht="12.75" hidden="1" customHeight="1">
      <c r="A122" s="24"/>
      <c r="B122" s="24"/>
      <c r="C122" s="30"/>
      <c r="D122" s="30"/>
      <c r="E122" s="30"/>
      <c r="F122" s="30"/>
      <c r="G122" s="40"/>
      <c r="H122" s="30"/>
      <c r="I122" s="30"/>
      <c r="J122" s="24"/>
      <c r="K122" s="24"/>
      <c r="L122" s="24"/>
      <c r="M122" s="24"/>
      <c r="N122" s="24"/>
      <c r="O122" s="24"/>
      <c r="P122" s="24"/>
      <c r="Q122" s="24"/>
      <c r="R122" s="28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30"/>
      <c r="HW122" s="30"/>
      <c r="HX122" s="28"/>
      <c r="HY122" s="28"/>
      <c r="HZ122" s="28"/>
      <c r="IA122" s="28"/>
      <c r="IB122" s="29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</row>
    <row r="123" spans="1:246" ht="12.75" hidden="1" customHeight="1">
      <c r="A123" s="24"/>
      <c r="B123" s="24"/>
      <c r="C123" s="30"/>
      <c r="D123" s="30"/>
      <c r="E123" s="30"/>
      <c r="F123" s="30"/>
      <c r="G123" s="40"/>
      <c r="H123" s="30"/>
      <c r="I123" s="30"/>
      <c r="J123" s="24"/>
      <c r="K123" s="24"/>
      <c r="L123" s="24"/>
      <c r="M123" s="24"/>
      <c r="N123" s="24"/>
      <c r="O123" s="24"/>
      <c r="P123" s="24"/>
      <c r="Q123" s="24"/>
      <c r="R123" s="28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30"/>
      <c r="HW123" s="30"/>
      <c r="HX123" s="28"/>
      <c r="HY123" s="28"/>
      <c r="HZ123" s="28"/>
      <c r="IA123" s="28"/>
      <c r="IB123" s="29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</row>
    <row r="124" spans="1:246" ht="12.75" hidden="1" customHeight="1">
      <c r="A124" s="24"/>
      <c r="B124" s="24"/>
      <c r="C124" s="30"/>
      <c r="D124" s="30"/>
      <c r="E124" s="30"/>
      <c r="F124" s="30"/>
      <c r="G124" s="40"/>
      <c r="H124" s="30"/>
      <c r="I124" s="30"/>
      <c r="J124" s="24"/>
      <c r="K124" s="24"/>
      <c r="L124" s="24"/>
      <c r="M124" s="24"/>
      <c r="N124" s="24"/>
      <c r="O124" s="24"/>
      <c r="P124" s="24"/>
      <c r="Q124" s="24"/>
      <c r="R124" s="28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30"/>
      <c r="HW124" s="30"/>
      <c r="HX124" s="28"/>
      <c r="HY124" s="28"/>
      <c r="HZ124" s="28"/>
      <c r="IA124" s="28"/>
      <c r="IB124" s="29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</row>
    <row r="125" spans="1:246" ht="12.75" hidden="1" customHeight="1">
      <c r="A125" s="24"/>
      <c r="B125" s="24"/>
      <c r="C125" s="30"/>
      <c r="D125" s="30"/>
      <c r="E125" s="30"/>
      <c r="F125" s="30"/>
      <c r="G125" s="40"/>
      <c r="H125" s="30"/>
      <c r="I125" s="30"/>
      <c r="J125" s="24"/>
      <c r="K125" s="24"/>
      <c r="L125" s="24"/>
      <c r="M125" s="24"/>
      <c r="N125" s="24"/>
      <c r="O125" s="24"/>
      <c r="P125" s="24"/>
      <c r="Q125" s="24"/>
      <c r="R125" s="28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30"/>
      <c r="HW125" s="30"/>
      <c r="HX125" s="28"/>
      <c r="HY125" s="28"/>
      <c r="HZ125" s="28"/>
      <c r="IA125" s="28"/>
      <c r="IB125" s="29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</row>
    <row r="126" spans="1:246" ht="12.75" hidden="1" customHeight="1">
      <c r="A126" s="24"/>
      <c r="B126" s="24"/>
      <c r="C126" s="30"/>
      <c r="D126" s="30"/>
      <c r="E126" s="30"/>
      <c r="F126" s="30"/>
      <c r="G126" s="40"/>
      <c r="H126" s="30"/>
      <c r="I126" s="30"/>
      <c r="J126" s="24"/>
      <c r="K126" s="24"/>
      <c r="L126" s="24"/>
      <c r="M126" s="24"/>
      <c r="N126" s="24"/>
      <c r="O126" s="24"/>
      <c r="P126" s="24"/>
      <c r="Q126" s="24"/>
      <c r="R126" s="28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30"/>
      <c r="HW126" s="30"/>
      <c r="HX126" s="28"/>
      <c r="HY126" s="28"/>
      <c r="HZ126" s="28"/>
      <c r="IA126" s="28"/>
      <c r="IB126" s="29"/>
      <c r="IC126" s="24"/>
      <c r="ID126" s="24"/>
      <c r="IE126" s="24"/>
      <c r="IF126" s="24"/>
      <c r="IG126" s="24"/>
      <c r="IH126" s="24"/>
      <c r="II126" s="24"/>
      <c r="IJ126" s="24"/>
      <c r="IK126" s="24"/>
      <c r="IL126" s="24"/>
    </row>
    <row r="127" spans="1:246" ht="12.75" hidden="1" customHeight="1">
      <c r="A127" s="24"/>
      <c r="B127" s="24"/>
      <c r="C127" s="30"/>
      <c r="D127" s="30"/>
      <c r="E127" s="30"/>
      <c r="F127" s="30"/>
      <c r="G127" s="40"/>
      <c r="H127" s="30"/>
      <c r="I127" s="30"/>
      <c r="J127" s="24"/>
      <c r="K127" s="24"/>
      <c r="L127" s="24"/>
      <c r="M127" s="24"/>
      <c r="N127" s="24"/>
      <c r="O127" s="24"/>
      <c r="P127" s="24"/>
      <c r="Q127" s="24"/>
      <c r="R127" s="28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30"/>
      <c r="HW127" s="30"/>
      <c r="HX127" s="28"/>
      <c r="HY127" s="28"/>
      <c r="HZ127" s="28"/>
      <c r="IA127" s="28"/>
      <c r="IB127" s="29"/>
      <c r="IC127" s="24"/>
      <c r="ID127" s="24"/>
      <c r="IE127" s="24"/>
      <c r="IF127" s="24"/>
      <c r="IG127" s="24"/>
      <c r="IH127" s="24"/>
      <c r="II127" s="24"/>
      <c r="IJ127" s="24"/>
      <c r="IK127" s="24"/>
      <c r="IL127" s="24"/>
    </row>
    <row r="128" spans="1:246" ht="12.75" hidden="1" customHeight="1">
      <c r="A128" s="24"/>
      <c r="B128" s="24"/>
      <c r="C128" s="30"/>
      <c r="D128" s="30"/>
      <c r="E128" s="30"/>
      <c r="F128" s="30"/>
      <c r="G128" s="40"/>
      <c r="H128" s="30"/>
      <c r="I128" s="30"/>
      <c r="J128" s="24"/>
      <c r="K128" s="24"/>
      <c r="L128" s="24"/>
      <c r="M128" s="24"/>
      <c r="N128" s="24"/>
      <c r="O128" s="24"/>
      <c r="P128" s="24"/>
      <c r="Q128" s="24"/>
      <c r="R128" s="28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30"/>
      <c r="HW128" s="30"/>
      <c r="HX128" s="28"/>
      <c r="HY128" s="28"/>
      <c r="HZ128" s="28"/>
      <c r="IA128" s="28"/>
      <c r="IB128" s="29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</row>
    <row r="129" spans="1:246" ht="12.75" hidden="1" customHeight="1">
      <c r="A129" s="24"/>
      <c r="B129" s="24"/>
      <c r="C129" s="30"/>
      <c r="D129" s="30"/>
      <c r="E129" s="30"/>
      <c r="F129" s="30"/>
      <c r="G129" s="40"/>
      <c r="H129" s="30"/>
      <c r="I129" s="30"/>
      <c r="J129" s="24"/>
      <c r="K129" s="24"/>
      <c r="L129" s="24"/>
      <c r="M129" s="24"/>
      <c r="N129" s="24"/>
      <c r="O129" s="24"/>
      <c r="P129" s="24"/>
      <c r="Q129" s="24"/>
      <c r="R129" s="28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30"/>
      <c r="HW129" s="30"/>
      <c r="HX129" s="28"/>
      <c r="HY129" s="28"/>
      <c r="HZ129" s="28"/>
      <c r="IA129" s="28"/>
      <c r="IB129" s="29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</row>
    <row r="130" spans="1:246" ht="12.75" hidden="1" customHeight="1">
      <c r="A130" s="24"/>
      <c r="B130" s="24"/>
      <c r="C130" s="30"/>
      <c r="D130" s="30"/>
      <c r="E130" s="30"/>
      <c r="F130" s="30"/>
      <c r="G130" s="40"/>
      <c r="H130" s="30"/>
      <c r="I130" s="30"/>
      <c r="J130" s="24"/>
      <c r="K130" s="24"/>
      <c r="L130" s="24"/>
      <c r="M130" s="24"/>
      <c r="N130" s="24"/>
      <c r="O130" s="24"/>
      <c r="P130" s="24"/>
      <c r="Q130" s="24"/>
      <c r="R130" s="28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30"/>
      <c r="HW130" s="30"/>
      <c r="HX130" s="28"/>
      <c r="HY130" s="28"/>
      <c r="HZ130" s="28"/>
      <c r="IA130" s="28"/>
      <c r="IB130" s="29"/>
      <c r="IC130" s="24"/>
      <c r="ID130" s="24"/>
      <c r="IE130" s="24"/>
      <c r="IF130" s="24"/>
      <c r="IG130" s="24"/>
      <c r="IH130" s="24"/>
      <c r="II130" s="24"/>
      <c r="IJ130" s="24"/>
      <c r="IK130" s="24"/>
      <c r="IL130" s="24"/>
    </row>
    <row r="131" spans="1:246" ht="12.75" hidden="1" customHeight="1">
      <c r="A131" s="24"/>
      <c r="B131" s="24"/>
      <c r="C131" s="30"/>
      <c r="D131" s="30"/>
      <c r="E131" s="30"/>
      <c r="F131" s="30"/>
      <c r="G131" s="40"/>
      <c r="H131" s="30"/>
      <c r="I131" s="30"/>
      <c r="J131" s="24"/>
      <c r="K131" s="24"/>
      <c r="L131" s="24"/>
      <c r="M131" s="24"/>
      <c r="N131" s="24"/>
      <c r="O131" s="24"/>
      <c r="P131" s="24"/>
      <c r="Q131" s="24"/>
      <c r="R131" s="28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30"/>
      <c r="HW131" s="30"/>
      <c r="HX131" s="28"/>
      <c r="HY131" s="28"/>
      <c r="HZ131" s="28"/>
      <c r="IA131" s="28"/>
      <c r="IB131" s="29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</row>
    <row r="132" spans="1:246" ht="12.75" hidden="1" customHeight="1">
      <c r="A132" s="24"/>
      <c r="B132" s="24"/>
      <c r="C132" s="30"/>
      <c r="D132" s="30"/>
      <c r="E132" s="30"/>
      <c r="F132" s="30"/>
      <c r="G132" s="40"/>
      <c r="H132" s="30"/>
      <c r="I132" s="30"/>
      <c r="J132" s="24"/>
      <c r="K132" s="24"/>
      <c r="L132" s="24"/>
      <c r="M132" s="24"/>
      <c r="N132" s="24"/>
      <c r="O132" s="24"/>
      <c r="P132" s="24"/>
      <c r="Q132" s="24"/>
      <c r="R132" s="28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30"/>
      <c r="HW132" s="30"/>
      <c r="HX132" s="28"/>
      <c r="HY132" s="28"/>
      <c r="HZ132" s="28"/>
      <c r="IA132" s="28"/>
      <c r="IB132" s="29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</row>
    <row r="133" spans="1:246" ht="12.75" hidden="1" customHeight="1">
      <c r="A133" s="24"/>
      <c r="B133" s="24"/>
      <c r="C133" s="30"/>
      <c r="D133" s="30"/>
      <c r="E133" s="30"/>
      <c r="F133" s="30"/>
      <c r="G133" s="40"/>
      <c r="H133" s="30"/>
      <c r="I133" s="30"/>
      <c r="J133" s="24"/>
      <c r="K133" s="24"/>
      <c r="L133" s="24"/>
      <c r="M133" s="24"/>
      <c r="N133" s="24"/>
      <c r="O133" s="24"/>
      <c r="P133" s="24"/>
      <c r="Q133" s="24"/>
      <c r="R133" s="28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30"/>
      <c r="HW133" s="30"/>
      <c r="HX133" s="28"/>
      <c r="HY133" s="28"/>
      <c r="HZ133" s="28"/>
      <c r="IA133" s="28"/>
      <c r="IB133" s="29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</row>
    <row r="134" spans="1:246" ht="12.75" hidden="1" customHeight="1">
      <c r="A134" s="24"/>
      <c r="B134" s="24"/>
      <c r="C134" s="30"/>
      <c r="D134" s="30"/>
      <c r="E134" s="30"/>
      <c r="F134" s="30"/>
      <c r="G134" s="40"/>
      <c r="H134" s="30"/>
      <c r="I134" s="30"/>
      <c r="J134" s="24"/>
      <c r="K134" s="24"/>
      <c r="L134" s="24"/>
      <c r="M134" s="24"/>
      <c r="N134" s="24"/>
      <c r="O134" s="24"/>
      <c r="P134" s="24"/>
      <c r="Q134" s="24"/>
      <c r="R134" s="28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30"/>
      <c r="HW134" s="30"/>
      <c r="HX134" s="28"/>
      <c r="HY134" s="28"/>
      <c r="HZ134" s="28"/>
      <c r="IA134" s="28"/>
      <c r="IB134" s="29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</row>
    <row r="135" spans="1:246" ht="12.75" hidden="1" customHeight="1">
      <c r="A135" s="24"/>
      <c r="B135" s="24"/>
      <c r="C135" s="30"/>
      <c r="D135" s="30"/>
      <c r="E135" s="30"/>
      <c r="F135" s="30"/>
      <c r="G135" s="40"/>
      <c r="H135" s="30"/>
      <c r="I135" s="30"/>
      <c r="J135" s="24"/>
      <c r="K135" s="24"/>
      <c r="L135" s="24"/>
      <c r="M135" s="24"/>
      <c r="N135" s="24"/>
      <c r="O135" s="24"/>
      <c r="P135" s="24"/>
      <c r="Q135" s="24"/>
      <c r="R135" s="28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30"/>
      <c r="HW135" s="30"/>
      <c r="HX135" s="28"/>
      <c r="HY135" s="28"/>
      <c r="HZ135" s="28"/>
      <c r="IA135" s="28"/>
      <c r="IB135" s="29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</row>
    <row r="136" spans="1:246" ht="12.75" hidden="1" customHeight="1">
      <c r="A136" s="24"/>
      <c r="B136" s="24"/>
      <c r="C136" s="30"/>
      <c r="D136" s="30"/>
      <c r="E136" s="30"/>
      <c r="F136" s="30"/>
      <c r="G136" s="40"/>
      <c r="H136" s="30"/>
      <c r="I136" s="30"/>
      <c r="J136" s="24"/>
      <c r="K136" s="24"/>
      <c r="L136" s="24"/>
      <c r="M136" s="24"/>
      <c r="N136" s="24"/>
      <c r="O136" s="24"/>
      <c r="P136" s="24"/>
      <c r="Q136" s="24"/>
      <c r="R136" s="28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30"/>
      <c r="HW136" s="30"/>
      <c r="HX136" s="28"/>
      <c r="HY136" s="28"/>
      <c r="HZ136" s="28"/>
      <c r="IA136" s="28"/>
      <c r="IB136" s="29"/>
      <c r="IC136" s="24"/>
      <c r="ID136" s="24"/>
      <c r="IE136" s="24"/>
      <c r="IF136" s="24"/>
      <c r="IG136" s="24"/>
      <c r="IH136" s="24"/>
      <c r="II136" s="24"/>
      <c r="IJ136" s="24"/>
      <c r="IK136" s="24"/>
      <c r="IL136" s="24"/>
    </row>
    <row r="137" spans="1:246" ht="12.75" hidden="1" customHeight="1">
      <c r="A137" s="24"/>
      <c r="B137" s="24"/>
      <c r="C137" s="30"/>
      <c r="D137" s="30"/>
      <c r="E137" s="30"/>
      <c r="F137" s="30"/>
      <c r="G137" s="40"/>
      <c r="H137" s="30"/>
      <c r="I137" s="30"/>
      <c r="J137" s="24"/>
      <c r="K137" s="24"/>
      <c r="L137" s="24"/>
      <c r="M137" s="24"/>
      <c r="N137" s="24"/>
      <c r="O137" s="24"/>
      <c r="P137" s="24"/>
      <c r="Q137" s="24"/>
      <c r="R137" s="28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30"/>
      <c r="HW137" s="30"/>
      <c r="HX137" s="28"/>
      <c r="HY137" s="28"/>
      <c r="HZ137" s="28"/>
      <c r="IA137" s="28"/>
      <c r="IB137" s="29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</row>
    <row r="138" spans="1:246" ht="12.75" hidden="1" customHeight="1">
      <c r="A138" s="24"/>
      <c r="B138" s="24"/>
      <c r="C138" s="30"/>
      <c r="D138" s="30"/>
      <c r="E138" s="30"/>
      <c r="F138" s="30"/>
      <c r="G138" s="40"/>
      <c r="H138" s="30"/>
      <c r="I138" s="30"/>
      <c r="J138" s="24"/>
      <c r="K138" s="24"/>
      <c r="L138" s="24"/>
      <c r="M138" s="24"/>
      <c r="N138" s="24"/>
      <c r="O138" s="24"/>
      <c r="P138" s="24"/>
      <c r="Q138" s="24"/>
      <c r="R138" s="28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30"/>
      <c r="HW138" s="30"/>
      <c r="HX138" s="28"/>
      <c r="HY138" s="28"/>
      <c r="HZ138" s="28"/>
      <c r="IA138" s="28"/>
      <c r="IB138" s="29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</row>
    <row r="139" spans="1:246" ht="12.75" hidden="1" customHeight="1">
      <c r="A139" s="24"/>
      <c r="B139" s="24"/>
      <c r="C139" s="30"/>
      <c r="D139" s="30"/>
      <c r="E139" s="30"/>
      <c r="F139" s="30"/>
      <c r="G139" s="40"/>
      <c r="H139" s="30"/>
      <c r="I139" s="30"/>
      <c r="J139" s="24"/>
      <c r="K139" s="24"/>
      <c r="L139" s="24"/>
      <c r="M139" s="24"/>
      <c r="N139" s="24"/>
      <c r="O139" s="24"/>
      <c r="P139" s="24"/>
      <c r="Q139" s="24"/>
      <c r="R139" s="28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30"/>
      <c r="HW139" s="30"/>
      <c r="HX139" s="28"/>
      <c r="HY139" s="28"/>
      <c r="HZ139" s="28"/>
      <c r="IA139" s="28"/>
      <c r="IB139" s="29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</row>
    <row r="140" spans="1:246" ht="12.75" hidden="1" customHeight="1">
      <c r="A140" s="24"/>
      <c r="B140" s="24"/>
      <c r="C140" s="30"/>
      <c r="D140" s="30"/>
      <c r="E140" s="30"/>
      <c r="F140" s="30"/>
      <c r="G140" s="40"/>
      <c r="H140" s="30"/>
      <c r="I140" s="30"/>
      <c r="J140" s="24"/>
      <c r="K140" s="24"/>
      <c r="L140" s="24"/>
      <c r="M140" s="24"/>
      <c r="N140" s="24"/>
      <c r="O140" s="24"/>
      <c r="P140" s="24"/>
      <c r="Q140" s="24"/>
      <c r="R140" s="28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30"/>
      <c r="HW140" s="30"/>
      <c r="HX140" s="28"/>
      <c r="HY140" s="28"/>
      <c r="HZ140" s="28"/>
      <c r="IA140" s="28"/>
      <c r="IB140" s="29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</row>
    <row r="141" spans="1:246" ht="12.75" hidden="1" customHeight="1">
      <c r="A141" s="24"/>
      <c r="B141" s="24"/>
      <c r="C141" s="30"/>
      <c r="D141" s="30"/>
      <c r="E141" s="30"/>
      <c r="F141" s="30"/>
      <c r="G141" s="40"/>
      <c r="H141" s="30"/>
      <c r="I141" s="30"/>
      <c r="J141" s="24"/>
      <c r="K141" s="24"/>
      <c r="L141" s="24"/>
      <c r="M141" s="24"/>
      <c r="N141" s="24"/>
      <c r="O141" s="24"/>
      <c r="P141" s="24"/>
      <c r="Q141" s="24"/>
      <c r="R141" s="28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30"/>
      <c r="HW141" s="30"/>
      <c r="HX141" s="28"/>
      <c r="HY141" s="28"/>
      <c r="HZ141" s="28"/>
      <c r="IA141" s="28"/>
      <c r="IB141" s="29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</row>
    <row r="142" spans="1:246" ht="12.75" hidden="1" customHeight="1">
      <c r="A142" s="24"/>
      <c r="B142" s="24"/>
      <c r="C142" s="30"/>
      <c r="D142" s="30"/>
      <c r="E142" s="30"/>
      <c r="F142" s="30"/>
      <c r="G142" s="40"/>
      <c r="H142" s="30"/>
      <c r="I142" s="30"/>
      <c r="J142" s="24"/>
      <c r="K142" s="24"/>
      <c r="L142" s="24"/>
      <c r="M142" s="24"/>
      <c r="N142" s="24"/>
      <c r="O142" s="24"/>
      <c r="P142" s="24"/>
      <c r="Q142" s="24"/>
      <c r="R142" s="28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30"/>
      <c r="HW142" s="30"/>
      <c r="HX142" s="28"/>
      <c r="HY142" s="28"/>
      <c r="HZ142" s="28"/>
      <c r="IA142" s="28"/>
      <c r="IB142" s="29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</row>
    <row r="143" spans="1:246" ht="12.75" hidden="1" customHeight="1">
      <c r="A143" s="24"/>
      <c r="B143" s="24"/>
      <c r="C143" s="30"/>
      <c r="D143" s="30"/>
      <c r="E143" s="30"/>
      <c r="F143" s="30"/>
      <c r="G143" s="40"/>
      <c r="H143" s="30"/>
      <c r="I143" s="30"/>
      <c r="J143" s="24"/>
      <c r="K143" s="24"/>
      <c r="L143" s="24"/>
      <c r="M143" s="24"/>
      <c r="N143" s="24"/>
      <c r="O143" s="24"/>
      <c r="P143" s="24"/>
      <c r="Q143" s="24"/>
      <c r="R143" s="28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30"/>
      <c r="HW143" s="30"/>
      <c r="HX143" s="28"/>
      <c r="HY143" s="28"/>
      <c r="HZ143" s="28"/>
      <c r="IA143" s="28"/>
      <c r="IB143" s="29"/>
      <c r="IC143" s="24"/>
      <c r="ID143" s="24"/>
      <c r="IE143" s="24"/>
      <c r="IF143" s="24"/>
      <c r="IG143" s="24"/>
      <c r="IH143" s="24"/>
      <c r="II143" s="24"/>
      <c r="IJ143" s="24"/>
      <c r="IK143" s="24"/>
      <c r="IL143" s="24"/>
    </row>
    <row r="144" spans="1:246" ht="12.75" hidden="1" customHeight="1">
      <c r="A144" s="24"/>
      <c r="B144" s="24"/>
      <c r="C144" s="30"/>
      <c r="D144" s="30"/>
      <c r="E144" s="30"/>
      <c r="F144" s="30"/>
      <c r="G144" s="40"/>
      <c r="H144" s="30"/>
      <c r="I144" s="30"/>
      <c r="J144" s="24"/>
      <c r="K144" s="24"/>
      <c r="L144" s="24"/>
      <c r="M144" s="24"/>
      <c r="N144" s="24"/>
      <c r="O144" s="24"/>
      <c r="P144" s="24"/>
      <c r="Q144" s="24"/>
      <c r="R144" s="28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30"/>
      <c r="HW144" s="30"/>
      <c r="HX144" s="28"/>
      <c r="HY144" s="28"/>
      <c r="HZ144" s="28"/>
      <c r="IA144" s="28"/>
      <c r="IB144" s="29"/>
      <c r="IC144" s="24"/>
      <c r="ID144" s="24"/>
      <c r="IE144" s="24"/>
      <c r="IF144" s="24"/>
      <c r="IG144" s="24"/>
      <c r="IH144" s="24"/>
      <c r="II144" s="24"/>
      <c r="IJ144" s="24"/>
      <c r="IK144" s="24"/>
      <c r="IL144" s="24"/>
    </row>
    <row r="145" spans="1:246" ht="12.75" hidden="1" customHeight="1">
      <c r="A145" s="24"/>
      <c r="B145" s="24"/>
      <c r="C145" s="30"/>
      <c r="D145" s="30"/>
      <c r="E145" s="30"/>
      <c r="F145" s="30"/>
      <c r="G145" s="40"/>
      <c r="H145" s="30"/>
      <c r="I145" s="30"/>
      <c r="J145" s="24"/>
      <c r="K145" s="24"/>
      <c r="L145" s="24"/>
      <c r="M145" s="24"/>
      <c r="N145" s="24"/>
      <c r="O145" s="24"/>
      <c r="P145" s="24"/>
      <c r="Q145" s="24"/>
      <c r="R145" s="28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30"/>
      <c r="HW145" s="30"/>
      <c r="HX145" s="28"/>
      <c r="HY145" s="28"/>
      <c r="HZ145" s="28"/>
      <c r="IA145" s="28"/>
      <c r="IB145" s="29"/>
      <c r="IC145" s="24"/>
      <c r="ID145" s="24"/>
      <c r="IE145" s="24"/>
      <c r="IF145" s="24"/>
      <c r="IG145" s="24"/>
      <c r="IH145" s="24"/>
      <c r="II145" s="24"/>
      <c r="IJ145" s="24"/>
      <c r="IK145" s="24"/>
      <c r="IL145" s="24"/>
    </row>
    <row r="146" spans="1:246" ht="12.75" hidden="1" customHeight="1">
      <c r="A146" s="24"/>
      <c r="B146" s="24"/>
      <c r="C146" s="30"/>
      <c r="D146" s="30"/>
      <c r="E146" s="30"/>
      <c r="F146" s="30"/>
      <c r="G146" s="40"/>
      <c r="H146" s="30"/>
      <c r="I146" s="30"/>
      <c r="J146" s="24"/>
      <c r="K146" s="24"/>
      <c r="L146" s="24"/>
      <c r="M146" s="24"/>
      <c r="N146" s="24"/>
      <c r="O146" s="24"/>
      <c r="P146" s="24"/>
      <c r="Q146" s="24"/>
      <c r="R146" s="28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30"/>
      <c r="HW146" s="30"/>
      <c r="HX146" s="28"/>
      <c r="HY146" s="28"/>
      <c r="HZ146" s="28"/>
      <c r="IA146" s="28"/>
      <c r="IB146" s="29"/>
      <c r="IC146" s="24"/>
      <c r="ID146" s="24"/>
      <c r="IE146" s="24"/>
      <c r="IF146" s="24"/>
      <c r="IG146" s="24"/>
      <c r="IH146" s="24"/>
      <c r="II146" s="24"/>
      <c r="IJ146" s="24"/>
      <c r="IK146" s="24"/>
      <c r="IL146" s="24"/>
    </row>
    <row r="147" spans="1:246" ht="12.75" hidden="1" customHeight="1">
      <c r="A147" s="24"/>
      <c r="B147" s="24"/>
      <c r="C147" s="30"/>
      <c r="D147" s="30"/>
      <c r="E147" s="30"/>
      <c r="F147" s="30"/>
      <c r="G147" s="40"/>
      <c r="H147" s="30"/>
      <c r="I147" s="30"/>
      <c r="J147" s="24"/>
      <c r="K147" s="24"/>
      <c r="L147" s="24"/>
      <c r="M147" s="24"/>
      <c r="N147" s="24"/>
      <c r="O147" s="24"/>
      <c r="P147" s="24"/>
      <c r="Q147" s="24"/>
      <c r="R147" s="28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30"/>
      <c r="HW147" s="30"/>
      <c r="HX147" s="28"/>
      <c r="HY147" s="28"/>
      <c r="HZ147" s="28"/>
      <c r="IA147" s="28"/>
      <c r="IB147" s="29"/>
      <c r="IC147" s="24"/>
      <c r="ID147" s="24"/>
      <c r="IE147" s="24"/>
      <c r="IF147" s="24"/>
      <c r="IG147" s="24"/>
      <c r="IH147" s="24"/>
      <c r="II147" s="24"/>
      <c r="IJ147" s="24"/>
      <c r="IK147" s="24"/>
      <c r="IL147" s="24"/>
    </row>
    <row r="148" spans="1:246" ht="12.75" hidden="1" customHeight="1">
      <c r="A148" s="24"/>
      <c r="B148" s="24"/>
      <c r="C148" s="30"/>
      <c r="D148" s="30"/>
      <c r="E148" s="30"/>
      <c r="F148" s="30"/>
      <c r="G148" s="40"/>
      <c r="H148" s="30"/>
      <c r="I148" s="30"/>
      <c r="J148" s="24"/>
      <c r="K148" s="24"/>
      <c r="L148" s="24"/>
      <c r="M148" s="24"/>
      <c r="N148" s="24"/>
      <c r="O148" s="24"/>
      <c r="P148" s="24"/>
      <c r="Q148" s="24"/>
      <c r="R148" s="28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30"/>
      <c r="HW148" s="30"/>
      <c r="HX148" s="28"/>
      <c r="HY148" s="28"/>
      <c r="HZ148" s="28"/>
      <c r="IA148" s="28"/>
      <c r="IB148" s="29"/>
      <c r="IC148" s="24"/>
      <c r="ID148" s="24"/>
      <c r="IE148" s="24"/>
      <c r="IF148" s="24"/>
      <c r="IG148" s="24"/>
      <c r="IH148" s="24"/>
      <c r="II148" s="24"/>
      <c r="IJ148" s="24"/>
      <c r="IK148" s="24"/>
      <c r="IL148" s="24"/>
    </row>
    <row r="149" spans="1:246" ht="12.75" hidden="1" customHeight="1">
      <c r="A149" s="24"/>
      <c r="B149" s="24"/>
      <c r="C149" s="30"/>
      <c r="D149" s="30"/>
      <c r="E149" s="30"/>
      <c r="F149" s="30"/>
      <c r="G149" s="40"/>
      <c r="H149" s="30"/>
      <c r="I149" s="30"/>
      <c r="J149" s="24"/>
      <c r="K149" s="24"/>
      <c r="L149" s="24"/>
      <c r="M149" s="24"/>
      <c r="N149" s="24"/>
      <c r="O149" s="24"/>
      <c r="P149" s="24"/>
      <c r="Q149" s="24"/>
      <c r="R149" s="28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24"/>
      <c r="HG149" s="24"/>
      <c r="HH149" s="24"/>
      <c r="HI149" s="24"/>
      <c r="HJ149" s="24"/>
      <c r="HK149" s="24"/>
      <c r="HL149" s="24"/>
      <c r="HM149" s="24"/>
      <c r="HN149" s="24"/>
      <c r="HO149" s="24"/>
      <c r="HP149" s="24"/>
      <c r="HQ149" s="24"/>
      <c r="HR149" s="24"/>
      <c r="HS149" s="24"/>
      <c r="HT149" s="24"/>
      <c r="HU149" s="24"/>
      <c r="HV149" s="30"/>
      <c r="HW149" s="30"/>
      <c r="HX149" s="28"/>
      <c r="HY149" s="28"/>
      <c r="HZ149" s="28"/>
      <c r="IA149" s="28"/>
      <c r="IB149" s="29"/>
      <c r="IC149" s="24"/>
      <c r="ID149" s="24"/>
      <c r="IE149" s="24"/>
      <c r="IF149" s="24"/>
      <c r="IG149" s="24"/>
      <c r="IH149" s="24"/>
      <c r="II149" s="24"/>
      <c r="IJ149" s="24"/>
      <c r="IK149" s="24"/>
      <c r="IL149" s="24"/>
    </row>
    <row r="150" spans="1:246" ht="12.75" hidden="1" customHeight="1">
      <c r="A150" s="24"/>
      <c r="B150" s="24"/>
      <c r="C150" s="30"/>
      <c r="D150" s="30"/>
      <c r="E150" s="30"/>
      <c r="F150" s="30"/>
      <c r="G150" s="40"/>
      <c r="H150" s="30"/>
      <c r="I150" s="30"/>
      <c r="J150" s="24"/>
      <c r="K150" s="24"/>
      <c r="L150" s="24"/>
      <c r="M150" s="24"/>
      <c r="N150" s="24"/>
      <c r="O150" s="24"/>
      <c r="P150" s="24"/>
      <c r="Q150" s="24"/>
      <c r="R150" s="28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30"/>
      <c r="HW150" s="30"/>
      <c r="HX150" s="28"/>
      <c r="HY150" s="28"/>
      <c r="HZ150" s="28"/>
      <c r="IA150" s="28"/>
      <c r="IB150" s="29"/>
      <c r="IC150" s="24"/>
      <c r="ID150" s="24"/>
      <c r="IE150" s="24"/>
      <c r="IF150" s="24"/>
      <c r="IG150" s="24"/>
      <c r="IH150" s="24"/>
      <c r="II150" s="24"/>
      <c r="IJ150" s="24"/>
      <c r="IK150" s="24"/>
      <c r="IL150" s="24"/>
    </row>
    <row r="151" spans="1:246" ht="12.75" hidden="1" customHeight="1">
      <c r="A151" s="24"/>
      <c r="B151" s="24"/>
      <c r="C151" s="30"/>
      <c r="D151" s="30"/>
      <c r="E151" s="30"/>
      <c r="F151" s="30"/>
      <c r="G151" s="40"/>
      <c r="H151" s="30"/>
      <c r="I151" s="30"/>
      <c r="J151" s="24"/>
      <c r="K151" s="24"/>
      <c r="L151" s="24"/>
      <c r="M151" s="24"/>
      <c r="N151" s="24"/>
      <c r="O151" s="24"/>
      <c r="P151" s="24"/>
      <c r="Q151" s="24"/>
      <c r="R151" s="28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30"/>
      <c r="HW151" s="30"/>
      <c r="HX151" s="28"/>
      <c r="HY151" s="28"/>
      <c r="HZ151" s="28"/>
      <c r="IA151" s="28"/>
      <c r="IB151" s="29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</row>
    <row r="152" spans="1:246" ht="12.75" hidden="1" customHeight="1">
      <c r="A152" s="24"/>
      <c r="B152" s="24"/>
      <c r="C152" s="30"/>
      <c r="D152" s="30"/>
      <c r="E152" s="30"/>
      <c r="F152" s="30"/>
      <c r="G152" s="40"/>
      <c r="H152" s="30"/>
      <c r="I152" s="30"/>
      <c r="J152" s="24"/>
      <c r="K152" s="24"/>
      <c r="L152" s="24"/>
      <c r="M152" s="24"/>
      <c r="N152" s="24"/>
      <c r="O152" s="24"/>
      <c r="P152" s="24"/>
      <c r="Q152" s="24"/>
      <c r="R152" s="28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30"/>
      <c r="HW152" s="30"/>
      <c r="HX152" s="28"/>
      <c r="HY152" s="28"/>
      <c r="HZ152" s="28"/>
      <c r="IA152" s="28"/>
      <c r="IB152" s="29"/>
      <c r="IC152" s="24"/>
      <c r="ID152" s="24"/>
      <c r="IE152" s="24"/>
      <c r="IF152" s="24"/>
      <c r="IG152" s="24"/>
      <c r="IH152" s="24"/>
      <c r="II152" s="24"/>
      <c r="IJ152" s="24"/>
      <c r="IK152" s="24"/>
      <c r="IL152" s="24"/>
    </row>
    <row r="153" spans="1:246" ht="12.75" hidden="1" customHeight="1">
      <c r="A153" s="24"/>
      <c r="B153" s="24"/>
      <c r="C153" s="30"/>
      <c r="D153" s="30"/>
      <c r="E153" s="30"/>
      <c r="F153" s="30"/>
      <c r="G153" s="40"/>
      <c r="H153" s="30"/>
      <c r="I153" s="30"/>
      <c r="J153" s="24"/>
      <c r="K153" s="24"/>
      <c r="L153" s="24"/>
      <c r="M153" s="24"/>
      <c r="N153" s="24"/>
      <c r="O153" s="24"/>
      <c r="P153" s="24"/>
      <c r="Q153" s="24"/>
      <c r="R153" s="28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30"/>
      <c r="HW153" s="30"/>
      <c r="HX153" s="28"/>
      <c r="HY153" s="28"/>
      <c r="HZ153" s="28"/>
      <c r="IA153" s="28"/>
      <c r="IB153" s="29"/>
      <c r="IC153" s="24"/>
      <c r="ID153" s="24"/>
      <c r="IE153" s="24"/>
      <c r="IF153" s="24"/>
      <c r="IG153" s="24"/>
      <c r="IH153" s="24"/>
      <c r="II153" s="24"/>
      <c r="IJ153" s="24"/>
      <c r="IK153" s="24"/>
      <c r="IL153" s="24"/>
    </row>
    <row r="154" spans="1:246" ht="12.75" hidden="1" customHeight="1">
      <c r="A154" s="24"/>
      <c r="B154" s="24"/>
      <c r="C154" s="30"/>
      <c r="D154" s="30"/>
      <c r="E154" s="30"/>
      <c r="F154" s="30"/>
      <c r="G154" s="40"/>
      <c r="H154" s="30"/>
      <c r="I154" s="30"/>
      <c r="J154" s="24"/>
      <c r="K154" s="24"/>
      <c r="L154" s="24"/>
      <c r="M154" s="24"/>
      <c r="N154" s="24"/>
      <c r="O154" s="24"/>
      <c r="P154" s="24"/>
      <c r="Q154" s="24"/>
      <c r="R154" s="28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30"/>
      <c r="HW154" s="30"/>
      <c r="HX154" s="28"/>
      <c r="HY154" s="28"/>
      <c r="HZ154" s="28"/>
      <c r="IA154" s="28"/>
      <c r="IB154" s="29"/>
      <c r="IC154" s="24"/>
      <c r="ID154" s="24"/>
      <c r="IE154" s="24"/>
      <c r="IF154" s="24"/>
      <c r="IG154" s="24"/>
      <c r="IH154" s="24"/>
      <c r="II154" s="24"/>
      <c r="IJ154" s="24"/>
      <c r="IK154" s="24"/>
      <c r="IL154" s="24"/>
    </row>
    <row r="155" spans="1:246" ht="12.75" hidden="1" customHeight="1">
      <c r="A155" s="24"/>
      <c r="B155" s="24"/>
      <c r="C155" s="30"/>
      <c r="D155" s="30"/>
      <c r="E155" s="30"/>
      <c r="F155" s="30"/>
      <c r="G155" s="40"/>
      <c r="H155" s="30"/>
      <c r="I155" s="30"/>
      <c r="J155" s="24"/>
      <c r="K155" s="24"/>
      <c r="L155" s="24"/>
      <c r="M155" s="24"/>
      <c r="N155" s="24"/>
      <c r="O155" s="24"/>
      <c r="P155" s="24"/>
      <c r="Q155" s="24"/>
      <c r="R155" s="28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30"/>
      <c r="HW155" s="30"/>
      <c r="HX155" s="28"/>
      <c r="HY155" s="28"/>
      <c r="HZ155" s="28"/>
      <c r="IA155" s="28"/>
      <c r="IB155" s="29"/>
      <c r="IC155" s="24"/>
      <c r="ID155" s="24"/>
      <c r="IE155" s="24"/>
      <c r="IF155" s="24"/>
      <c r="IG155" s="24"/>
      <c r="IH155" s="24"/>
      <c r="II155" s="24"/>
      <c r="IJ155" s="24"/>
      <c r="IK155" s="24"/>
      <c r="IL155" s="24"/>
    </row>
    <row r="156" spans="1:246" ht="12.75" hidden="1" customHeight="1">
      <c r="A156" s="24"/>
      <c r="B156" s="24"/>
      <c r="C156" s="30"/>
      <c r="D156" s="30"/>
      <c r="E156" s="30"/>
      <c r="F156" s="30"/>
      <c r="G156" s="40"/>
      <c r="H156" s="30"/>
      <c r="I156" s="30"/>
      <c r="J156" s="24"/>
      <c r="K156" s="24"/>
      <c r="L156" s="24"/>
      <c r="M156" s="24"/>
      <c r="N156" s="24"/>
      <c r="O156" s="24"/>
      <c r="P156" s="24"/>
      <c r="Q156" s="24"/>
      <c r="R156" s="28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30"/>
      <c r="HW156" s="30"/>
      <c r="HX156" s="28"/>
      <c r="HY156" s="28"/>
      <c r="HZ156" s="28"/>
      <c r="IA156" s="28"/>
      <c r="IB156" s="29"/>
      <c r="IC156" s="24"/>
      <c r="ID156" s="24"/>
      <c r="IE156" s="24"/>
      <c r="IF156" s="24"/>
      <c r="IG156" s="24"/>
      <c r="IH156" s="24"/>
      <c r="II156" s="24"/>
      <c r="IJ156" s="24"/>
      <c r="IK156" s="24"/>
      <c r="IL156" s="24"/>
    </row>
    <row r="157" spans="1:246" ht="12.75" hidden="1" customHeight="1">
      <c r="A157" s="24"/>
      <c r="B157" s="24"/>
      <c r="C157" s="30"/>
      <c r="D157" s="30"/>
      <c r="E157" s="30"/>
      <c r="F157" s="30"/>
      <c r="G157" s="40"/>
      <c r="H157" s="30"/>
      <c r="I157" s="30"/>
      <c r="J157" s="24"/>
      <c r="K157" s="24"/>
      <c r="L157" s="24"/>
      <c r="M157" s="24"/>
      <c r="N157" s="24"/>
      <c r="O157" s="24"/>
      <c r="P157" s="24"/>
      <c r="Q157" s="24"/>
      <c r="R157" s="28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30"/>
      <c r="HW157" s="30"/>
      <c r="HX157" s="28"/>
      <c r="HY157" s="28"/>
      <c r="HZ157" s="28"/>
      <c r="IA157" s="28"/>
      <c r="IB157" s="29"/>
      <c r="IC157" s="24"/>
      <c r="ID157" s="24"/>
      <c r="IE157" s="24"/>
      <c r="IF157" s="24"/>
      <c r="IG157" s="24"/>
      <c r="IH157" s="24"/>
      <c r="II157" s="24"/>
      <c r="IJ157" s="24"/>
      <c r="IK157" s="24"/>
      <c r="IL157" s="24"/>
    </row>
    <row r="158" spans="1:246" ht="12.75" hidden="1" customHeight="1">
      <c r="A158" s="24"/>
      <c r="B158" s="24"/>
      <c r="C158" s="30"/>
      <c r="D158" s="30"/>
      <c r="E158" s="30"/>
      <c r="F158" s="30"/>
      <c r="G158" s="40"/>
      <c r="H158" s="30"/>
      <c r="I158" s="30"/>
      <c r="J158" s="24"/>
      <c r="K158" s="24"/>
      <c r="L158" s="24"/>
      <c r="M158" s="24"/>
      <c r="N158" s="24"/>
      <c r="O158" s="24"/>
      <c r="P158" s="24"/>
      <c r="Q158" s="24"/>
      <c r="R158" s="28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30"/>
      <c r="HW158" s="30"/>
      <c r="HX158" s="28"/>
      <c r="HY158" s="28"/>
      <c r="HZ158" s="28"/>
      <c r="IA158" s="28"/>
      <c r="IB158" s="29"/>
      <c r="IC158" s="24"/>
      <c r="ID158" s="24"/>
      <c r="IE158" s="24"/>
      <c r="IF158" s="24"/>
      <c r="IG158" s="24"/>
      <c r="IH158" s="24"/>
      <c r="II158" s="24"/>
      <c r="IJ158" s="24"/>
      <c r="IK158" s="24"/>
      <c r="IL158" s="24"/>
    </row>
    <row r="159" spans="1:246" ht="12.75" hidden="1" customHeight="1">
      <c r="A159" s="24"/>
      <c r="B159" s="24"/>
      <c r="C159" s="30"/>
      <c r="D159" s="30"/>
      <c r="E159" s="30"/>
      <c r="F159" s="30"/>
      <c r="G159" s="40"/>
      <c r="H159" s="30"/>
      <c r="I159" s="30"/>
      <c r="J159" s="24"/>
      <c r="K159" s="24"/>
      <c r="L159" s="24"/>
      <c r="M159" s="24"/>
      <c r="N159" s="24"/>
      <c r="O159" s="24"/>
      <c r="P159" s="24"/>
      <c r="Q159" s="24"/>
      <c r="R159" s="28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30"/>
      <c r="HW159" s="30"/>
      <c r="HX159" s="28"/>
      <c r="HY159" s="28"/>
      <c r="HZ159" s="28"/>
      <c r="IA159" s="28"/>
      <c r="IB159" s="29"/>
      <c r="IC159" s="24"/>
      <c r="ID159" s="24"/>
      <c r="IE159" s="24"/>
      <c r="IF159" s="24"/>
      <c r="IG159" s="24"/>
      <c r="IH159" s="24"/>
      <c r="II159" s="24"/>
      <c r="IJ159" s="24"/>
      <c r="IK159" s="24"/>
      <c r="IL159" s="24"/>
    </row>
    <row r="160" spans="1:246" ht="12.75" hidden="1" customHeight="1">
      <c r="A160" s="24"/>
      <c r="B160" s="24"/>
      <c r="C160" s="30"/>
      <c r="D160" s="30"/>
      <c r="E160" s="30"/>
      <c r="F160" s="30"/>
      <c r="G160" s="40"/>
      <c r="H160" s="30"/>
      <c r="I160" s="30"/>
      <c r="J160" s="24"/>
      <c r="K160" s="24"/>
      <c r="L160" s="24"/>
      <c r="M160" s="24"/>
      <c r="N160" s="24"/>
      <c r="O160" s="24"/>
      <c r="P160" s="24"/>
      <c r="Q160" s="24"/>
      <c r="R160" s="28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30"/>
      <c r="HW160" s="30"/>
      <c r="HX160" s="28"/>
      <c r="HY160" s="28"/>
      <c r="HZ160" s="28"/>
      <c r="IA160" s="28"/>
      <c r="IB160" s="29"/>
      <c r="IC160" s="24"/>
      <c r="ID160" s="24"/>
      <c r="IE160" s="24"/>
      <c r="IF160" s="24"/>
      <c r="IG160" s="24"/>
      <c r="IH160" s="24"/>
      <c r="II160" s="24"/>
      <c r="IJ160" s="24"/>
      <c r="IK160" s="24"/>
      <c r="IL160" s="24"/>
    </row>
    <row r="161" spans="1:246" ht="12.75" hidden="1" customHeight="1">
      <c r="A161" s="24"/>
      <c r="B161" s="24"/>
      <c r="C161" s="30"/>
      <c r="D161" s="30"/>
      <c r="E161" s="30"/>
      <c r="F161" s="30"/>
      <c r="G161" s="40"/>
      <c r="H161" s="30"/>
      <c r="I161" s="30"/>
      <c r="J161" s="24"/>
      <c r="K161" s="24"/>
      <c r="L161" s="24"/>
      <c r="M161" s="24"/>
      <c r="N161" s="24"/>
      <c r="O161" s="24"/>
      <c r="P161" s="24"/>
      <c r="Q161" s="24"/>
      <c r="R161" s="28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30"/>
      <c r="HW161" s="30"/>
      <c r="HX161" s="28"/>
      <c r="HY161" s="28"/>
      <c r="HZ161" s="28"/>
      <c r="IA161" s="28"/>
      <c r="IB161" s="29"/>
      <c r="IC161" s="24"/>
      <c r="ID161" s="24"/>
      <c r="IE161" s="24"/>
      <c r="IF161" s="24"/>
      <c r="IG161" s="24"/>
      <c r="IH161" s="24"/>
      <c r="II161" s="24"/>
      <c r="IJ161" s="24"/>
      <c r="IK161" s="24"/>
      <c r="IL161" s="24"/>
    </row>
    <row r="162" spans="1:246" ht="12.75" hidden="1" customHeight="1">
      <c r="A162" s="24"/>
      <c r="B162" s="24"/>
      <c r="C162" s="30"/>
      <c r="D162" s="30"/>
      <c r="E162" s="30"/>
      <c r="F162" s="30"/>
      <c r="G162" s="40"/>
      <c r="H162" s="30"/>
      <c r="I162" s="30"/>
      <c r="J162" s="24"/>
      <c r="K162" s="24"/>
      <c r="L162" s="24"/>
      <c r="M162" s="24"/>
      <c r="N162" s="24"/>
      <c r="O162" s="24"/>
      <c r="P162" s="24"/>
      <c r="Q162" s="24"/>
      <c r="R162" s="28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30"/>
      <c r="HW162" s="30"/>
      <c r="HX162" s="28"/>
      <c r="HY162" s="28"/>
      <c r="HZ162" s="28"/>
      <c r="IA162" s="28"/>
      <c r="IB162" s="29"/>
      <c r="IC162" s="24"/>
      <c r="ID162" s="24"/>
      <c r="IE162" s="24"/>
      <c r="IF162" s="24"/>
      <c r="IG162" s="24"/>
      <c r="IH162" s="24"/>
      <c r="II162" s="24"/>
      <c r="IJ162" s="24"/>
      <c r="IK162" s="24"/>
      <c r="IL162" s="24"/>
    </row>
    <row r="163" spans="1:246" ht="12.75" hidden="1" customHeight="1">
      <c r="A163" s="24"/>
      <c r="B163" s="24"/>
      <c r="C163" s="30"/>
      <c r="D163" s="30"/>
      <c r="E163" s="30"/>
      <c r="F163" s="30"/>
      <c r="G163" s="40"/>
      <c r="H163" s="30"/>
      <c r="I163" s="30"/>
      <c r="J163" s="24"/>
      <c r="K163" s="24"/>
      <c r="L163" s="24"/>
      <c r="M163" s="24"/>
      <c r="N163" s="24"/>
      <c r="O163" s="24"/>
      <c r="P163" s="24"/>
      <c r="Q163" s="24"/>
      <c r="R163" s="28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30"/>
      <c r="HW163" s="30"/>
      <c r="HX163" s="28"/>
      <c r="HY163" s="28"/>
      <c r="HZ163" s="28"/>
      <c r="IA163" s="28"/>
      <c r="IB163" s="29"/>
      <c r="IC163" s="24"/>
      <c r="ID163" s="24"/>
      <c r="IE163" s="24"/>
      <c r="IF163" s="24"/>
      <c r="IG163" s="24"/>
      <c r="IH163" s="24"/>
      <c r="II163" s="24"/>
      <c r="IJ163" s="24"/>
      <c r="IK163" s="24"/>
      <c r="IL163" s="24"/>
    </row>
  </sheetData>
  <mergeCells count="18">
    <mergeCell ref="B7:C7"/>
    <mergeCell ref="B21:F21"/>
    <mergeCell ref="B20:C20"/>
    <mergeCell ref="B4:C4"/>
    <mergeCell ref="D4:F4"/>
    <mergeCell ref="E7:F7"/>
    <mergeCell ref="B3:C3"/>
    <mergeCell ref="B2:C2"/>
    <mergeCell ref="B1:F1"/>
    <mergeCell ref="D2:F2"/>
    <mergeCell ref="B6:F6"/>
    <mergeCell ref="D3:F3"/>
    <mergeCell ref="I7:J7"/>
    <mergeCell ref="I12:J12"/>
    <mergeCell ref="L12:M12"/>
    <mergeCell ref="I13:M13"/>
    <mergeCell ref="I6:M6"/>
    <mergeCell ref="L7:M7"/>
  </mergeCells>
  <hyperlinks>
    <hyperlink ref="I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Police</vt:lpstr>
      <vt:lpstr>Police!Print_Area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xp</cp:lastModifiedBy>
  <dcterms:modified xsi:type="dcterms:W3CDTF">2015-06-15T23:33:12Z</dcterms:modified>
</cp:coreProperties>
</file>