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/>
  </bookViews>
  <sheets>
    <sheet name="Sayfa1" sheetId="1" r:id="rId1"/>
  </sheets>
  <calcPr calcId="124519"/>
</workbook>
</file>

<file path=xl/calcChain.xml><?xml version="1.0" encoding="utf-8"?>
<calcChain xmlns="http://schemas.openxmlformats.org/spreadsheetml/2006/main">
  <c r="B13" i="1"/>
  <c r="B16"/>
  <c r="B5"/>
  <c r="B8" s="1"/>
  <c r="B4"/>
  <c r="D2"/>
  <c r="B9" l="1"/>
  <c r="B11" s="1"/>
  <c r="B12" s="1"/>
  <c r="B15" s="1"/>
  <c r="B14" l="1"/>
  <c r="B17" s="1"/>
</calcChain>
</file>

<file path=xl/sharedStrings.xml><?xml version="1.0" encoding="utf-8"?>
<sst xmlns="http://schemas.openxmlformats.org/spreadsheetml/2006/main" count="32" uniqueCount="31">
  <si>
    <t>Brüt İşyeri Kira Geliri Toplamı</t>
  </si>
  <si>
    <t>Mesken Kira Geliri Toplamı</t>
  </si>
  <si>
    <t>Mesken İstisna Tutarı</t>
  </si>
  <si>
    <t>Gayri Safi İrat Toplamı</t>
  </si>
  <si>
    <t>Gider Şekli (Gerçek/Götürü)</t>
  </si>
  <si>
    <t>Götürü</t>
  </si>
  <si>
    <t>Gerçek Gider Toplamı</t>
  </si>
  <si>
    <t>Giderler Toplamı</t>
  </si>
  <si>
    <t>Safi İrat</t>
  </si>
  <si>
    <t>Diğer İndirimler</t>
  </si>
  <si>
    <t>PARAMETRELER</t>
  </si>
  <si>
    <t>Vergiye Tabi Matrah</t>
  </si>
  <si>
    <t>İlgili Yıl GV 1.Dilimi</t>
  </si>
  <si>
    <t>Hesaplanan Gelir Vergisi</t>
  </si>
  <si>
    <t>İlgili Yıl GV 2.Dilimi</t>
  </si>
  <si>
    <t>Kesinti Yoluyla Ödenen Vergi</t>
  </si>
  <si>
    <t>İlgili Yıl GV 3.Dilimi (Ücret Dışı)</t>
  </si>
  <si>
    <t>Ödenecek Gelir Vergisi</t>
  </si>
  <si>
    <t>Mesken İstisna Gelir Üst Sınırı</t>
  </si>
  <si>
    <t>İade Alınacak Gelir Vergisi</t>
  </si>
  <si>
    <t>Mesken İstisnası</t>
  </si>
  <si>
    <t>Ödenecek Damga Vergisi</t>
  </si>
  <si>
    <t>İşyeri Kira Beyan Sınırı (Basit Usul Hariç)</t>
  </si>
  <si>
    <t>Toplam</t>
  </si>
  <si>
    <t>Damga Vergisi</t>
  </si>
  <si>
    <t>www.mustafagulsen.com</t>
  </si>
  <si>
    <t>V.01</t>
  </si>
  <si>
    <t>2018 YILINDA ELDE EDİLEN KİRA GELİRİ VERGİ HESAPLAMA TABLOSU</t>
  </si>
  <si>
    <t>(Bu rakam gücellenecek)</t>
  </si>
  <si>
    <t>Güncelleme: 07.09.2018</t>
  </si>
  <si>
    <r>
      <rPr>
        <sz val="11"/>
        <color theme="1"/>
        <rFont val="Calibri"/>
        <family val="2"/>
        <charset val="162"/>
      </rPr>
      <t xml:space="preserve">Hata Bildirme:  </t>
    </r>
    <r>
      <rPr>
        <u/>
        <sz val="11"/>
        <color theme="10"/>
        <rFont val="Calibri"/>
        <family val="2"/>
      </rPr>
      <t>softwareteam@mustafagulsen.com</t>
    </r>
  </si>
</sst>
</file>

<file path=xl/styles.xml><?xml version="1.0" encoding="utf-8"?>
<styleSheet xmlns="http://schemas.openxmlformats.org/spreadsheetml/2006/main">
  <numFmts count="1">
    <numFmt numFmtId="164" formatCode="#,##0.00&quot;&quot;_ &quot;&quot;;[Red]\-#,##0.00\ "/>
  </numFmts>
  <fonts count="12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9"/>
      <color rgb="FF000000"/>
      <name val="Calibri"/>
      <family val="2"/>
    </font>
    <font>
      <sz val="11"/>
      <color rgb="FFFF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</font>
    <font>
      <b/>
      <sz val="11"/>
      <color rgb="FF000000"/>
      <name val="Calibri"/>
      <family val="2"/>
    </font>
    <font>
      <u/>
      <sz val="12.65"/>
      <color rgb="FF0000FF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charset val="162"/>
    </font>
    <font>
      <u/>
      <sz val="11"/>
      <color theme="10"/>
      <name val="Calibri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5"/>
      </patternFill>
    </fill>
    <fill>
      <patternFill patternType="solid">
        <fgColor rgb="FFFFFFC5"/>
        <bgColor rgb="FFFFFF99"/>
      </patternFill>
    </fill>
    <fill>
      <patternFill patternType="solid">
        <fgColor rgb="FFFFC000"/>
        <bgColor rgb="FFFFFFC5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0" fillId="3" borderId="0" xfId="0" applyFont="1" applyFill="1" applyAlignment="1"/>
    <xf numFmtId="0" fontId="2" fillId="3" borderId="2" xfId="0" applyFont="1" applyFill="1" applyBorder="1" applyAlignment="1"/>
    <xf numFmtId="0" fontId="0" fillId="4" borderId="2" xfId="0" applyFont="1" applyFill="1" applyBorder="1" applyAlignment="1"/>
    <xf numFmtId="0" fontId="2" fillId="3" borderId="4" xfId="0" applyFont="1" applyFill="1" applyBorder="1" applyAlignment="1"/>
    <xf numFmtId="0" fontId="0" fillId="4" borderId="4" xfId="0" applyFont="1" applyFill="1" applyBorder="1" applyAlignment="1"/>
    <xf numFmtId="164" fontId="0" fillId="3" borderId="4" xfId="0" applyNumberFormat="1" applyFont="1" applyFill="1" applyBorder="1" applyAlignment="1"/>
    <xf numFmtId="164" fontId="0" fillId="4" borderId="4" xfId="0" applyNumberFormat="1" applyFont="1" applyFill="1" applyBorder="1" applyAlignment="1"/>
    <xf numFmtId="0" fontId="5" fillId="3" borderId="4" xfId="0" applyFont="1" applyFill="1" applyBorder="1" applyAlignment="1">
      <alignment wrapText="1"/>
    </xf>
    <xf numFmtId="164" fontId="2" fillId="3" borderId="4" xfId="0" applyNumberFormat="1" applyFont="1" applyFill="1" applyBorder="1" applyAlignment="1"/>
    <xf numFmtId="164" fontId="0" fillId="0" borderId="4" xfId="0" applyNumberFormat="1" applyFont="1" applyBorder="1" applyAlignment="1"/>
    <xf numFmtId="0" fontId="0" fillId="3" borderId="5" xfId="0" applyFont="1" applyFill="1" applyBorder="1" applyAlignment="1"/>
    <xf numFmtId="0" fontId="6" fillId="3" borderId="4" xfId="0" applyFont="1" applyFill="1" applyBorder="1" applyAlignment="1"/>
    <xf numFmtId="164" fontId="7" fillId="0" borderId="4" xfId="0" applyNumberFormat="1" applyFont="1" applyBorder="1" applyAlignment="1"/>
    <xf numFmtId="0" fontId="8" fillId="3" borderId="0" xfId="0" applyFont="1" applyFill="1" applyAlignment="1"/>
    <xf numFmtId="164" fontId="0" fillId="0" borderId="0" xfId="0" applyNumberFormat="1" applyFont="1" applyAlignment="1"/>
    <xf numFmtId="164" fontId="2" fillId="5" borderId="4" xfId="0" applyNumberFormat="1" applyFont="1" applyFill="1" applyBorder="1" applyAlignment="1"/>
    <xf numFmtId="0" fontId="0" fillId="3" borderId="0" xfId="0" applyFill="1" applyAlignment="1"/>
    <xf numFmtId="0" fontId="11" fillId="0" borderId="0" xfId="1" applyFont="1" applyAlignment="1" applyProtection="1"/>
  </cellXfs>
  <cellStyles count="2">
    <cellStyle name="Köprü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5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ftwareteam@mustafagulsen.com" TargetMode="External"/><Relationship Id="rId1" Type="http://schemas.openxmlformats.org/officeDocument/2006/relationships/hyperlink" Target="http://www.mustafaguls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zoomScalePageLayoutView="60" workbookViewId="0">
      <selection activeCell="D19" sqref="D19"/>
    </sheetView>
  </sheetViews>
  <sheetFormatPr defaultRowHeight="15"/>
  <cols>
    <col min="1" max="1" width="26.28515625"/>
    <col min="2" max="2" width="13.28515625"/>
    <col min="3" max="3" width="4.140625"/>
    <col min="4" max="4" width="37.42578125"/>
    <col min="5" max="5" width="10"/>
    <col min="6" max="256" width="11.7109375"/>
    <col min="257" max="1025" width="11.5703125"/>
  </cols>
  <sheetData>
    <row r="1" spans="1:12" ht="18.75">
      <c r="A1" s="3" t="s">
        <v>27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</row>
    <row r="2" spans="1:12">
      <c r="A2" s="5" t="s">
        <v>0</v>
      </c>
      <c r="B2" s="6"/>
      <c r="C2" s="4"/>
      <c r="D2" s="2" t="str">
        <f>IF(AND(B2="",B3&gt;0,B2="",B3&lt;=E15),"Mesken kira geliriniz beyan sınırı altındadır.",IF(AND(B2&gt;0,B3="",B2&lt;=E16),"İşyeri kira geliriniz beyan sınırı altındadır.",IF(AND(B3&gt;0,B2&gt;0,B3&gt;E15,B2+B3-E15&lt;=E16),"İşyeri kira geliriniz, beyan sınırı altındadır. (işy + mes - istn.) Sadece mesken kira geliriniz beyan edilecektir.",IF(AND(B3&gt;0,B2&gt;0,B3&lt;=E15,B2&lt;=E16),"İşyeri ve mesken kira gelirlerinizin ikiside beyan sınırı altındadır.",IF(AND(B2&gt;0,B3&gt;0,B3&lt;=E15,B2&gt;E16),"Sadece işyeri kira geliriniz beyan edilecektir.","")))))</f>
        <v/>
      </c>
      <c r="E2" s="2"/>
      <c r="F2" s="4"/>
      <c r="G2" s="4"/>
      <c r="H2" s="4"/>
      <c r="I2" s="4"/>
      <c r="J2" s="4"/>
      <c r="K2" s="4"/>
      <c r="L2" s="4"/>
    </row>
    <row r="3" spans="1:12">
      <c r="A3" s="7" t="s">
        <v>1</v>
      </c>
      <c r="B3" s="8"/>
      <c r="C3" s="4"/>
      <c r="D3" s="2"/>
      <c r="E3" s="2"/>
      <c r="F3" s="4"/>
      <c r="G3" s="4"/>
      <c r="H3" s="4"/>
      <c r="I3" s="4"/>
      <c r="J3" s="4"/>
      <c r="K3" s="4"/>
      <c r="L3" s="4"/>
    </row>
    <row r="4" spans="1:12">
      <c r="A4" s="7" t="s">
        <v>2</v>
      </c>
      <c r="B4" s="9">
        <f>IF(AND(B3&gt;E15,B3+B2&lt;E14),E15,0)</f>
        <v>0</v>
      </c>
      <c r="C4" s="4"/>
      <c r="D4" s="2"/>
      <c r="E4" s="2"/>
      <c r="F4" s="4"/>
      <c r="G4" s="4"/>
      <c r="H4" s="4"/>
      <c r="I4" s="4"/>
      <c r="J4" s="4"/>
      <c r="K4" s="4"/>
      <c r="L4" s="4"/>
    </row>
    <row r="5" spans="1:12">
      <c r="A5" s="7" t="s">
        <v>3</v>
      </c>
      <c r="B5" s="9">
        <f>IF(AND(B2="",B3&gt;E15),B3-B4,IF(AND(B3="",B2&gt;E16),B2,IF(AND(B3&gt;0,B2&gt;0,B3&lt;=E15,B2&gt;E16),B2,IF(AND(B3&gt;0,B2&gt;0,B3&lt;E15,B2&lt;E16),0,IF(AND(B2&gt;0,B3&gt;0,B3&gt;E15,B2+B3-E15&lt;=E16),B3-B4,IF(AND(B2&gt;0,B3&gt;0,B3&gt;E15,B2+B3-E15&gt;E16),B2+B3-B4,0))))))</f>
        <v>0</v>
      </c>
      <c r="C5" s="4"/>
      <c r="D5" s="2"/>
      <c r="E5" s="2"/>
      <c r="F5" s="4"/>
      <c r="G5" s="4"/>
      <c r="H5" s="4"/>
      <c r="I5" s="4"/>
      <c r="J5" s="4"/>
      <c r="K5" s="4"/>
      <c r="L5" s="4"/>
    </row>
    <row r="6" spans="1:12">
      <c r="A6" s="7" t="s">
        <v>4</v>
      </c>
      <c r="B6" s="10" t="s">
        <v>5</v>
      </c>
      <c r="C6" s="4"/>
      <c r="D6" s="2"/>
      <c r="E6" s="2"/>
      <c r="F6" s="4"/>
      <c r="G6" s="4"/>
      <c r="H6" s="4"/>
      <c r="I6" s="4"/>
      <c r="J6" s="4"/>
      <c r="K6" s="4"/>
      <c r="L6" s="4"/>
    </row>
    <row r="7" spans="1:12">
      <c r="A7" s="7" t="s">
        <v>6</v>
      </c>
      <c r="B7" s="8"/>
      <c r="C7" s="4"/>
      <c r="D7" s="2"/>
      <c r="E7" s="2"/>
      <c r="F7" s="4"/>
      <c r="G7" s="4"/>
      <c r="H7" s="4"/>
      <c r="I7" s="4"/>
      <c r="J7" s="4"/>
      <c r="K7" s="4"/>
      <c r="L7" s="4"/>
    </row>
    <row r="8" spans="1:12">
      <c r="A8" s="7" t="s">
        <v>7</v>
      </c>
      <c r="B8" s="9">
        <f>IF(B6="Götürü",B5*0.15,B7*B5/(B3+B2))</f>
        <v>0</v>
      </c>
      <c r="C8" s="4"/>
      <c r="D8" s="2"/>
      <c r="E8" s="2"/>
      <c r="F8" s="4"/>
      <c r="G8" s="4"/>
      <c r="H8" s="4"/>
      <c r="I8" s="4"/>
      <c r="J8" s="4"/>
      <c r="K8" s="4"/>
      <c r="L8" s="4"/>
    </row>
    <row r="9" spans="1:12">
      <c r="A9" s="7" t="s">
        <v>8</v>
      </c>
      <c r="B9" s="9">
        <f>IF(B5-B8&gt;0,B5-B8,0)</f>
        <v>0</v>
      </c>
      <c r="C9" s="4"/>
      <c r="D9" s="2"/>
      <c r="E9" s="2"/>
      <c r="F9" s="4"/>
      <c r="G9" s="4"/>
      <c r="H9" s="4"/>
      <c r="I9" s="4"/>
      <c r="J9" s="4"/>
      <c r="K9" s="4"/>
      <c r="L9" s="4"/>
    </row>
    <row r="10" spans="1:12" ht="15" customHeight="1">
      <c r="A10" s="7" t="s">
        <v>9</v>
      </c>
      <c r="B10" s="8"/>
      <c r="C10" s="4"/>
      <c r="D10" s="1" t="s">
        <v>10</v>
      </c>
      <c r="E10" s="1"/>
      <c r="F10" s="4"/>
      <c r="G10" s="4"/>
      <c r="H10" s="4"/>
      <c r="I10" s="4"/>
      <c r="J10" s="4"/>
      <c r="K10" s="4"/>
      <c r="L10" s="4"/>
    </row>
    <row r="11" spans="1:12">
      <c r="A11" s="7" t="s">
        <v>11</v>
      </c>
      <c r="B11" s="9">
        <f>IF(B9-B10&gt;0,B9-B10,0)</f>
        <v>0</v>
      </c>
      <c r="C11" s="4"/>
      <c r="D11" s="11" t="s">
        <v>12</v>
      </c>
      <c r="E11" s="12">
        <v>14800</v>
      </c>
      <c r="F11" s="4"/>
      <c r="G11" s="4"/>
      <c r="H11" s="4"/>
      <c r="I11" s="4"/>
      <c r="J11" s="4"/>
      <c r="K11" s="4"/>
      <c r="L11" s="4"/>
    </row>
    <row r="12" spans="1:12">
      <c r="A12" s="7" t="s">
        <v>13</v>
      </c>
      <c r="B12" s="9">
        <f>IF(B11&lt;=E11,B11*0.15,IF(AND(B11&gt;E11,B11&lt;=E12),(B11-E11)*0.2+E11*0.15,IF(AND(B11&gt;E12,B11&lt;=E13),(B11-E12)*0.27+(E12-E11)*0.2+E11*0.15,(B11-E13)*0.35+(E13-E12)*0.27+(E12-E11)*0.2+E11*0.15)))</f>
        <v>0</v>
      </c>
      <c r="C12" s="4"/>
      <c r="D12" s="11" t="s">
        <v>14</v>
      </c>
      <c r="E12" s="12">
        <v>34000</v>
      </c>
      <c r="F12" s="4"/>
      <c r="G12" s="4"/>
      <c r="H12" s="4"/>
      <c r="I12" s="4"/>
      <c r="J12" s="4"/>
      <c r="K12" s="4"/>
      <c r="L12" s="4"/>
    </row>
    <row r="13" spans="1:12">
      <c r="A13" s="7" t="s">
        <v>15</v>
      </c>
      <c r="B13" s="8">
        <f>B2*0.2</f>
        <v>0</v>
      </c>
      <c r="C13" s="4"/>
      <c r="D13" s="11" t="s">
        <v>16</v>
      </c>
      <c r="E13" s="12">
        <v>80000</v>
      </c>
      <c r="F13" s="4"/>
      <c r="G13" s="4"/>
      <c r="H13" s="4"/>
      <c r="I13" s="4"/>
      <c r="J13" s="4"/>
      <c r="K13" s="4"/>
      <c r="L13" s="4"/>
    </row>
    <row r="14" spans="1:12">
      <c r="A14" s="7" t="s">
        <v>17</v>
      </c>
      <c r="B14" s="13">
        <f>IF(B12-B13&gt;0,B12-B13,0)</f>
        <v>0</v>
      </c>
      <c r="C14" s="4"/>
      <c r="D14" s="11" t="s">
        <v>18</v>
      </c>
      <c r="E14" s="12">
        <v>120000</v>
      </c>
      <c r="F14" s="4"/>
      <c r="G14" s="4"/>
      <c r="H14" s="4"/>
      <c r="I14" s="4"/>
      <c r="J14" s="4"/>
      <c r="K14" s="4"/>
      <c r="L14" s="4"/>
    </row>
    <row r="15" spans="1:12">
      <c r="A15" s="7" t="s">
        <v>19</v>
      </c>
      <c r="B15" s="13">
        <f>IF(B12-B13&lt;0,B13-B12,0)</f>
        <v>0</v>
      </c>
      <c r="C15" s="14"/>
      <c r="D15" s="11" t="s">
        <v>20</v>
      </c>
      <c r="E15" s="12">
        <v>4400</v>
      </c>
      <c r="F15" s="4"/>
      <c r="G15" s="4"/>
      <c r="H15" s="4"/>
      <c r="I15" s="4"/>
      <c r="J15" s="4"/>
      <c r="K15" s="4"/>
      <c r="L15" s="4"/>
    </row>
    <row r="16" spans="1:12">
      <c r="A16" s="7" t="s">
        <v>21</v>
      </c>
      <c r="B16" s="13">
        <f>E17</f>
        <v>58.8</v>
      </c>
      <c r="C16" s="4"/>
      <c r="D16" s="11" t="s">
        <v>22</v>
      </c>
      <c r="E16" s="19">
        <v>30000</v>
      </c>
      <c r="F16" s="20" t="s">
        <v>28</v>
      </c>
      <c r="G16" s="4"/>
      <c r="H16" s="4"/>
      <c r="I16" s="4"/>
      <c r="J16" s="4"/>
      <c r="K16" s="4"/>
      <c r="L16" s="4"/>
    </row>
    <row r="17" spans="1:12">
      <c r="A17" s="15" t="s">
        <v>23</v>
      </c>
      <c r="B17" s="16">
        <f>B14+B16</f>
        <v>58.8</v>
      </c>
      <c r="C17" s="4"/>
      <c r="D17" s="11" t="s">
        <v>24</v>
      </c>
      <c r="E17" s="19">
        <v>58.8</v>
      </c>
      <c r="F17" s="20" t="s">
        <v>28</v>
      </c>
      <c r="G17" s="4"/>
      <c r="H17" s="4"/>
      <c r="I17" s="4"/>
      <c r="J17" s="4"/>
      <c r="K17" s="4"/>
      <c r="L17" s="4"/>
    </row>
    <row r="18" spans="1:1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1:1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ht="17.25">
      <c r="A20" s="17" t="s">
        <v>25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>
      <c r="A21" s="21" t="s">
        <v>30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20" t="s">
        <v>29</v>
      </c>
      <c r="B22" s="18"/>
      <c r="E22" s="4"/>
      <c r="F22" s="4"/>
      <c r="G22" s="4"/>
      <c r="H22" s="4"/>
      <c r="I22" s="4"/>
      <c r="J22" s="4"/>
      <c r="K22" s="4"/>
      <c r="L22" s="4"/>
    </row>
    <row r="23" spans="1:12">
      <c r="A23" s="4" t="s">
        <v>26</v>
      </c>
    </row>
  </sheetData>
  <mergeCells count="3">
    <mergeCell ref="A1:E1"/>
    <mergeCell ref="D2:E9"/>
    <mergeCell ref="D10:E10"/>
  </mergeCells>
  <hyperlinks>
    <hyperlink ref="A20" r:id="rId1"/>
    <hyperlink ref="A21" r:id="rId2" display="softwareteam@mustafagulsen.com"/>
  </hyperlinks>
  <pageMargins left="0.78749999999999998" right="0.78749999999999998" top="1.0249999999999999" bottom="1.0249999999999999" header="0.78749999999999998" footer="0.78749999999999998"/>
  <pageSetup paperSize="9" orientation="portrait" useFirstPageNumber="1" verticalDpi="0" r:id="rId3"/>
  <headerFooter>
    <oddHeader>&amp;C&amp;"Arial,Regular"&amp;10&amp;A</oddHeader>
    <oddFooter>&amp;C&amp;"Arial,Regular"&amp;10Page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LibreOffice/4.4.4.3$Linux_X86_64 LibreOffice_project/2c39ebcf046445232b798108aa8a7e7d89552ea8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2017_Kira_Geliri_Hesaplama_v01</dc:title>
  <dc:creator>muhasebe 1</dc:creator>
  <cp:lastModifiedBy>muhasebe 1</cp:lastModifiedBy>
  <cp:revision>1</cp:revision>
  <dcterms:created xsi:type="dcterms:W3CDTF">2008-01-25T18:43:47Z</dcterms:created>
  <dcterms:modified xsi:type="dcterms:W3CDTF">2018-09-07T12:47:07Z</dcterms:modified>
  <dc:language>en-US</dc:language>
</cp:coreProperties>
</file>