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İRİŞ" sheetId="1" r:id="rId1"/>
    <sheet name="VADE" sheetId="2" r:id="rId2"/>
  </sheets>
  <definedNames>
    <definedName name="_xlnm.Print_Area" localSheetId="1">'VADE'!$B$1:$L$81</definedName>
  </definedNames>
  <calcPr fullCalcOnLoad="1"/>
</workbook>
</file>

<file path=xl/comments1.xml><?xml version="1.0" encoding="utf-8"?>
<comments xmlns="http://schemas.openxmlformats.org/spreadsheetml/2006/main">
  <authors>
    <author>ismaild</author>
  </authors>
  <commentList>
    <comment ref="A6" authorId="0">
      <text>
        <r>
          <rPr>
            <b/>
            <sz val="10"/>
            <rFont val="Tahoma"/>
            <family val="2"/>
          </rPr>
          <t>HESAPLAMA YAPILIRKEN MÜŞTERİYE TANINAN VADE MUTLAKA BELİRTİLMELİDİR. 
AYRICA AYLIK UYGULANACAK VADE FARKI ORANINDA BİR DEĞİŞİKLİK VAR İSE DÜZELTİLMELİDİR.
HESAPLAMA MÜŞTERİYE TANINAN VADEDEN SONRASINI KAPSAMAKTADIR.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<sst xmlns="http://schemas.openxmlformats.org/spreadsheetml/2006/main" count="40" uniqueCount="30">
  <si>
    <t>FATURA</t>
  </si>
  <si>
    <t>ORTALAMA VADE HESABI</t>
  </si>
  <si>
    <t xml:space="preserve">TUTAR </t>
  </si>
  <si>
    <t>VADE</t>
  </si>
  <si>
    <t>FARK</t>
  </si>
  <si>
    <t>ÇARPIM</t>
  </si>
  <si>
    <t>GÜN</t>
  </si>
  <si>
    <t>TUTAR</t>
  </si>
  <si>
    <t>TOPLAM</t>
  </si>
  <si>
    <t>MÜŞTERİ ADI</t>
  </si>
  <si>
    <t>TARİH</t>
  </si>
  <si>
    <t>KAPANMAYAN FATURALAR TOPLAMI</t>
  </si>
  <si>
    <t>ÖDEME VADESİ</t>
  </si>
  <si>
    <t>AYLIK VADE FARKI</t>
  </si>
  <si>
    <t>%</t>
  </si>
  <si>
    <t>GECİKME GÜN SAYISI</t>
  </si>
  <si>
    <t>AYLIK VD FARKI ORANI</t>
  </si>
  <si>
    <t>HESAPLANAN VADE FARKI</t>
  </si>
  <si>
    <t>TOPLAM VD FARKI ORANI</t>
  </si>
  <si>
    <t>YTL</t>
  </si>
  <si>
    <t>CARİ HESAP OBSİYONU / VADESİ</t>
  </si>
  <si>
    <t>GENEL TOPLAM</t>
  </si>
  <si>
    <t>CARİ HESAP BAKİYESİ</t>
  </si>
  <si>
    <t>KDV. 18%</t>
  </si>
  <si>
    <t>ALINAN ÇEKİN GÜN SAYISI</t>
  </si>
  <si>
    <t>DURUM</t>
  </si>
  <si>
    <t>ALINACAK ÇEKLER</t>
  </si>
  <si>
    <t>FT TARİHİ</t>
  </si>
  <si>
    <t>xxxx</t>
  </si>
  <si>
    <t>Güncelleme Adresi: http://www.mustafagulsen.com/download/default.asp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</si>
</sst>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\ _T_L_-;\-* #,##0\ _T_L_-;_-* &quot;-&quot;??\ _T_L_-;_-@_-"/>
    <numFmt numFmtId="173" formatCode="dd/mm/yy"/>
    <numFmt numFmtId="174" formatCode="0.000%"/>
    <numFmt numFmtId="175" formatCode="mmm/yyyy"/>
    <numFmt numFmtId="176" formatCode="0.0000"/>
    <numFmt numFmtId="177" formatCode="0.000"/>
    <numFmt numFmtId="178" formatCode="[$$-409]#,##0.00_ ;\-[$$-409]#,##0.00\ "/>
    <numFmt numFmtId="179" formatCode="_-* #,##0.0\ _T_L_-;\-* #,##0.0\ _T_L_-;_-* &quot;-&quot;??\ _T_L_-;_-@_-"/>
    <numFmt numFmtId="180" formatCode="dd/mm/yy;@"/>
    <numFmt numFmtId="181" formatCode="0.0"/>
    <numFmt numFmtId="182" formatCode="[$-41F]dd\ mmmm\ yyyy\ dddd"/>
    <numFmt numFmtId="183" formatCode="#,##0.0000"/>
    <numFmt numFmtId="184" formatCode="_(* #,##0_);_(* \(#,##0\);_(* &quot;-&quot;_);_(@_)"/>
    <numFmt numFmtId="185" formatCode="dd\ mmmm\ yy"/>
    <numFmt numFmtId="186" formatCode="dd"/>
  </numFmts>
  <fonts count="16">
    <font>
      <sz val="10"/>
      <name val="Arial Tur"/>
      <family val="0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i/>
      <sz val="10"/>
      <name val="Arial Tur"/>
      <family val="0"/>
    </font>
    <font>
      <sz val="8"/>
      <name val="Arial Tur"/>
      <family val="0"/>
    </font>
    <font>
      <b/>
      <i/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1"/>
      <color indexed="9"/>
      <name val="Arial Tur"/>
      <family val="0"/>
    </font>
    <font>
      <i/>
      <sz val="12"/>
      <name val="Arial Tur"/>
      <family val="0"/>
    </font>
    <font>
      <sz val="12"/>
      <name val="Tahoma"/>
      <family val="2"/>
    </font>
    <font>
      <b/>
      <sz val="10"/>
      <name val="Tahoma"/>
      <family val="2"/>
    </font>
    <font>
      <u val="single"/>
      <sz val="9"/>
      <color indexed="12"/>
      <name val="Arial Tur"/>
      <family val="0"/>
    </font>
    <font>
      <u val="single"/>
      <sz val="9"/>
      <color indexed="36"/>
      <name val="Arial Tur"/>
      <family val="0"/>
    </font>
    <font>
      <b/>
      <i/>
      <u val="single"/>
      <sz val="10"/>
      <color indexed="12"/>
      <name val="Arial Tur"/>
      <family val="0"/>
    </font>
    <font>
      <b/>
      <sz val="8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2" borderId="1" xfId="15" applyNumberFormat="1" applyFont="1" applyFill="1" applyBorder="1" applyAlignment="1">
      <alignment horizontal="center"/>
    </xf>
    <xf numFmtId="172" fontId="1" fillId="3" borderId="2" xfId="15" applyNumberFormat="1" applyFont="1" applyFill="1" applyBorder="1" applyAlignment="1">
      <alignment horizontal="center"/>
    </xf>
    <xf numFmtId="173" fontId="1" fillId="3" borderId="3" xfId="15" applyNumberFormat="1" applyFont="1" applyFill="1" applyBorder="1" applyAlignment="1">
      <alignment horizontal="center"/>
    </xf>
    <xf numFmtId="172" fontId="1" fillId="3" borderId="4" xfId="15" applyNumberFormat="1" applyFont="1" applyFill="1" applyBorder="1" applyAlignment="1">
      <alignment horizontal="center"/>
    </xf>
    <xf numFmtId="43" fontId="0" fillId="0" borderId="5" xfId="15" applyFont="1" applyBorder="1" applyAlignment="1">
      <alignment/>
    </xf>
    <xf numFmtId="173" fontId="0" fillId="0" borderId="6" xfId="0" applyNumberFormat="1" applyFont="1" applyBorder="1" applyAlignment="1">
      <alignment horizontal="center"/>
    </xf>
    <xf numFmtId="173" fontId="2" fillId="3" borderId="7" xfId="15" applyNumberFormat="1" applyFont="1" applyFill="1" applyBorder="1" applyAlignment="1">
      <alignment horizontal="center"/>
    </xf>
    <xf numFmtId="1" fontId="2" fillId="3" borderId="8" xfId="15" applyNumberFormat="1" applyFont="1" applyFill="1" applyBorder="1" applyAlignment="1">
      <alignment horizontal="center"/>
    </xf>
    <xf numFmtId="172" fontId="0" fillId="3" borderId="9" xfId="15" applyNumberFormat="1" applyFont="1" applyFill="1" applyBorder="1" applyAlignment="1">
      <alignment horizontal="center"/>
    </xf>
    <xf numFmtId="43" fontId="0" fillId="0" borderId="10" xfId="15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43" fontId="0" fillId="0" borderId="11" xfId="15" applyFont="1" applyBorder="1" applyAlignment="1">
      <alignment/>
    </xf>
    <xf numFmtId="173" fontId="0" fillId="0" borderId="12" xfId="0" applyNumberFormat="1" applyFont="1" applyBorder="1" applyAlignment="1">
      <alignment horizontal="center"/>
    </xf>
    <xf numFmtId="173" fontId="2" fillId="3" borderId="13" xfId="15" applyNumberFormat="1" applyFont="1" applyFill="1" applyBorder="1" applyAlignment="1">
      <alignment horizontal="center"/>
    </xf>
    <xf numFmtId="1" fontId="2" fillId="3" borderId="14" xfId="15" applyNumberFormat="1" applyFont="1" applyFill="1" applyBorder="1" applyAlignment="1">
      <alignment horizontal="center"/>
    </xf>
    <xf numFmtId="172" fontId="0" fillId="3" borderId="15" xfId="15" applyNumberFormat="1" applyFont="1" applyFill="1" applyBorder="1" applyAlignment="1">
      <alignment horizontal="center"/>
    </xf>
    <xf numFmtId="43" fontId="0" fillId="0" borderId="16" xfId="15" applyFont="1" applyBorder="1" applyAlignment="1">
      <alignment/>
    </xf>
    <xf numFmtId="173" fontId="0" fillId="0" borderId="14" xfId="0" applyNumberFormat="1" applyFont="1" applyBorder="1" applyAlignment="1">
      <alignment horizontal="center"/>
    </xf>
    <xf numFmtId="43" fontId="0" fillId="0" borderId="16" xfId="15" applyFont="1" applyBorder="1" applyAlignment="1">
      <alignment horizontal="center"/>
    </xf>
    <xf numFmtId="14" fontId="0" fillId="0" borderId="0" xfId="0" applyNumberFormat="1" applyAlignment="1">
      <alignment/>
    </xf>
    <xf numFmtId="43" fontId="0" fillId="0" borderId="16" xfId="15" applyBorder="1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43" fontId="1" fillId="2" borderId="17" xfId="15" applyFont="1" applyFill="1" applyBorder="1" applyAlignment="1">
      <alignment horizontal="center"/>
    </xf>
    <xf numFmtId="173" fontId="1" fillId="2" borderId="0" xfId="15" applyNumberFormat="1" applyFont="1" applyFill="1" applyBorder="1" applyAlignment="1">
      <alignment horizontal="center"/>
    </xf>
    <xf numFmtId="1" fontId="1" fillId="2" borderId="0" xfId="15" applyNumberFormat="1" applyFont="1" applyFill="1" applyBorder="1" applyAlignment="1">
      <alignment horizontal="center"/>
    </xf>
    <xf numFmtId="43" fontId="0" fillId="0" borderId="0" xfId="15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43" fontId="0" fillId="0" borderId="14" xfId="0" applyNumberFormat="1" applyBorder="1" applyAlignment="1">
      <alignment/>
    </xf>
    <xf numFmtId="0" fontId="1" fillId="0" borderId="0" xfId="0" applyFont="1" applyAlignment="1">
      <alignment horizontal="center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" fontId="7" fillId="0" borderId="0" xfId="21" applyNumberFormat="1" applyFont="1" applyFill="1" applyAlignment="1">
      <alignment/>
    </xf>
    <xf numFmtId="43" fontId="0" fillId="0" borderId="11" xfId="15" applyBorder="1" applyAlignment="1">
      <alignment/>
    </xf>
    <xf numFmtId="14" fontId="0" fillId="0" borderId="12" xfId="0" applyNumberFormat="1" applyBorder="1" applyAlignment="1">
      <alignment/>
    </xf>
    <xf numFmtId="43" fontId="0" fillId="0" borderId="18" xfId="15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4" borderId="21" xfId="0" applyFill="1" applyBorder="1" applyAlignment="1">
      <alignment/>
    </xf>
    <xf numFmtId="0" fontId="0" fillId="0" borderId="22" xfId="0" applyBorder="1" applyAlignment="1">
      <alignment/>
    </xf>
    <xf numFmtId="0" fontId="1" fillId="2" borderId="2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43" fontId="8" fillId="6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43" fontId="6" fillId="0" borderId="0" xfId="0" applyNumberFormat="1" applyFont="1" applyAlignment="1">
      <alignment/>
    </xf>
    <xf numFmtId="43" fontId="6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0" fillId="0" borderId="12" xfId="0" applyNumberFormat="1" applyBorder="1" applyAlignment="1">
      <alignment/>
    </xf>
    <xf numFmtId="173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2" fontId="1" fillId="0" borderId="0" xfId="0" applyNumberFormat="1" applyFont="1" applyAlignment="1">
      <alignment horizontal="center"/>
    </xf>
    <xf numFmtId="0" fontId="8" fillId="6" borderId="0" xfId="0" applyFont="1" applyFill="1" applyBorder="1" applyAlignment="1">
      <alignment horizontal="left"/>
    </xf>
    <xf numFmtId="173" fontId="0" fillId="0" borderId="12" xfId="0" applyNumberFormat="1" applyFont="1" applyBorder="1" applyAlignment="1">
      <alignment horizontal="center"/>
    </xf>
    <xf numFmtId="180" fontId="0" fillId="0" borderId="28" xfId="0" applyNumberFormat="1" applyBorder="1" applyAlignment="1">
      <alignment/>
    </xf>
    <xf numFmtId="14" fontId="0" fillId="0" borderId="28" xfId="0" applyNumberFormat="1" applyBorder="1" applyAlignment="1">
      <alignment/>
    </xf>
    <xf numFmtId="14" fontId="0" fillId="0" borderId="29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80" fontId="0" fillId="0" borderId="6" xfId="0" applyNumberForma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34" xfId="15" applyNumberFormat="1" applyFont="1" applyBorder="1" applyAlignment="1">
      <alignment/>
    </xf>
    <xf numFmtId="0" fontId="5" fillId="2" borderId="0" xfId="0" applyFont="1" applyFill="1" applyAlignment="1">
      <alignment/>
    </xf>
    <xf numFmtId="173" fontId="5" fillId="2" borderId="0" xfId="0" applyNumberFormat="1" applyFont="1" applyFill="1" applyAlignment="1">
      <alignment/>
    </xf>
    <xf numFmtId="43" fontId="0" fillId="0" borderId="0" xfId="0" applyNumberFormat="1" applyAlignment="1">
      <alignment/>
    </xf>
    <xf numFmtId="43" fontId="0" fillId="0" borderId="5" xfId="15" applyBorder="1" applyAlignment="1">
      <alignment/>
    </xf>
    <xf numFmtId="14" fontId="0" fillId="0" borderId="35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6" fillId="2" borderId="0" xfId="0" applyFont="1" applyFill="1" applyAlignment="1">
      <alignment/>
    </xf>
    <xf numFmtId="0" fontId="8" fillId="6" borderId="0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0" xfId="0" applyNumberFormat="1" applyAlignment="1">
      <alignment horizontal="center"/>
    </xf>
    <xf numFmtId="43" fontId="6" fillId="5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2" borderId="37" xfId="15" applyNumberFormat="1" applyFont="1" applyFill="1" applyBorder="1" applyAlignment="1">
      <alignment horizontal="center"/>
    </xf>
    <xf numFmtId="172" fontId="1" fillId="2" borderId="38" xfId="15" applyNumberFormat="1" applyFont="1" applyFill="1" applyBorder="1" applyAlignment="1">
      <alignment horizontal="center"/>
    </xf>
    <xf numFmtId="172" fontId="1" fillId="2" borderId="39" xfId="15" applyNumberFormat="1" applyFont="1" applyFill="1" applyBorder="1" applyAlignment="1">
      <alignment horizontal="center"/>
    </xf>
    <xf numFmtId="172" fontId="0" fillId="3" borderId="40" xfId="15" applyNumberFormat="1" applyFont="1" applyFill="1" applyBorder="1" applyAlignment="1">
      <alignment horizontal="center"/>
    </xf>
    <xf numFmtId="172" fontId="0" fillId="3" borderId="41" xfId="15" applyNumberFormat="1" applyFont="1" applyFill="1" applyBorder="1" applyAlignment="1">
      <alignment horizontal="center"/>
    </xf>
    <xf numFmtId="172" fontId="0" fillId="3" borderId="42" xfId="15" applyNumberFormat="1" applyFont="1" applyFill="1" applyBorder="1" applyAlignment="1">
      <alignment horizontal="center"/>
    </xf>
    <xf numFmtId="173" fontId="2" fillId="3" borderId="2" xfId="15" applyNumberFormat="1" applyFont="1" applyFill="1" applyBorder="1" applyAlignment="1">
      <alignment horizontal="center"/>
    </xf>
    <xf numFmtId="173" fontId="2" fillId="3" borderId="4" xfId="15" applyNumberFormat="1" applyFont="1" applyFill="1" applyBorder="1" applyAlignment="1">
      <alignment horizontal="center"/>
    </xf>
    <xf numFmtId="172" fontId="0" fillId="3" borderId="17" xfId="15" applyNumberFormat="1" applyFont="1" applyFill="1" applyBorder="1" applyAlignment="1">
      <alignment horizontal="center"/>
    </xf>
    <xf numFmtId="172" fontId="0" fillId="3" borderId="0" xfId="15" applyNumberFormat="1" applyFont="1" applyFill="1" applyBorder="1" applyAlignment="1">
      <alignment horizontal="center"/>
    </xf>
    <xf numFmtId="172" fontId="0" fillId="3" borderId="1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left"/>
    </xf>
    <xf numFmtId="0" fontId="14" fillId="0" borderId="0" xfId="18" applyFont="1" applyAlignment="1">
      <alignment/>
    </xf>
    <xf numFmtId="0" fontId="12" fillId="0" borderId="0" xfId="18" applyAlignment="1">
      <alignment/>
    </xf>
  </cellXfs>
  <cellStyles count="9">
    <cellStyle name="Normal" xfId="0"/>
    <cellStyle name="RowLevel_0" xfId="1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tafagulsen.com/download/default.asp" TargetMode="External" /><Relationship Id="rId2" Type="http://schemas.openxmlformats.org/officeDocument/2006/relationships/hyperlink" Target="http://www.mustafagulsen.com/download/default.as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1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625" style="0" bestFit="1" customWidth="1"/>
    <col min="2" max="2" width="16.75390625" style="0" bestFit="1" customWidth="1"/>
    <col min="3" max="3" width="10.125" style="0" bestFit="1" customWidth="1"/>
    <col min="4" max="4" width="8.875" style="0" bestFit="1" customWidth="1"/>
    <col min="5" max="5" width="2.875" style="0" customWidth="1"/>
    <col min="6" max="6" width="18.375" style="0" bestFit="1" customWidth="1"/>
    <col min="7" max="7" width="10.125" style="0" bestFit="1" customWidth="1"/>
    <col min="8" max="8" width="2.00390625" style="0" bestFit="1" customWidth="1"/>
  </cols>
  <sheetData>
    <row r="1" ht="13.5" thickBot="1">
      <c r="E1" s="33"/>
    </row>
    <row r="2" spans="1:8" ht="13.5" thickTop="1">
      <c r="A2" s="45"/>
      <c r="B2" s="46"/>
      <c r="C2" s="46"/>
      <c r="D2" s="46"/>
      <c r="E2" s="47"/>
      <c r="F2" s="46"/>
      <c r="G2" s="46"/>
      <c r="H2" s="48"/>
    </row>
    <row r="3" spans="1:8" s="30" customFormat="1" ht="14.25">
      <c r="A3" s="49" t="s">
        <v>9</v>
      </c>
      <c r="B3" s="97" t="s">
        <v>28</v>
      </c>
      <c r="C3" s="97"/>
      <c r="D3" s="76"/>
      <c r="E3" s="50"/>
      <c r="F3" s="51" t="s">
        <v>26</v>
      </c>
      <c r="G3" s="52"/>
      <c r="H3" s="53"/>
    </row>
    <row r="4" spans="1:8" ht="12.75">
      <c r="A4" s="54"/>
      <c r="B4" s="55"/>
      <c r="C4" s="55"/>
      <c r="D4" s="55"/>
      <c r="E4" s="56"/>
      <c r="F4" s="55"/>
      <c r="G4" s="57" t="s">
        <v>14</v>
      </c>
      <c r="H4" s="58"/>
    </row>
    <row r="5" spans="1:8" ht="12.75">
      <c r="A5" s="49" t="s">
        <v>20</v>
      </c>
      <c r="B5" s="59">
        <v>30</v>
      </c>
      <c r="C5" s="59" t="s">
        <v>6</v>
      </c>
      <c r="D5" s="59"/>
      <c r="E5" s="56"/>
      <c r="F5" s="60" t="s">
        <v>13</v>
      </c>
      <c r="G5" s="81">
        <v>4</v>
      </c>
      <c r="H5" s="58"/>
    </row>
    <row r="6" spans="1:8" s="30" customFormat="1" ht="15" thickBot="1">
      <c r="A6" s="61" t="s">
        <v>11</v>
      </c>
      <c r="B6" s="62">
        <f>B103</f>
        <v>5978.85</v>
      </c>
      <c r="C6" s="52"/>
      <c r="D6" s="52"/>
      <c r="E6" s="50"/>
      <c r="F6" s="62">
        <f>F103</f>
        <v>5950</v>
      </c>
      <c r="G6" s="52"/>
      <c r="H6" s="53"/>
    </row>
    <row r="7" spans="1:8" ht="13.5" thickBot="1">
      <c r="A7" s="98"/>
      <c r="B7" s="83" t="s">
        <v>7</v>
      </c>
      <c r="C7" s="85" t="s">
        <v>10</v>
      </c>
      <c r="D7" s="84" t="s">
        <v>25</v>
      </c>
      <c r="E7" s="56"/>
      <c r="F7" s="83" t="s">
        <v>7</v>
      </c>
      <c r="G7" s="84" t="s">
        <v>10</v>
      </c>
      <c r="H7" s="58"/>
    </row>
    <row r="8" spans="1:9" ht="12.75" customHeight="1">
      <c r="A8" s="99"/>
      <c r="B8" s="92">
        <v>436.6</v>
      </c>
      <c r="C8" s="93">
        <v>39232</v>
      </c>
      <c r="D8" s="82"/>
      <c r="E8" s="56"/>
      <c r="F8" s="92">
        <v>1500</v>
      </c>
      <c r="G8" s="94">
        <v>39401</v>
      </c>
      <c r="H8" s="58"/>
      <c r="I8" s="29"/>
    </row>
    <row r="9" spans="1:8" ht="12.75">
      <c r="A9" s="99"/>
      <c r="B9" s="41">
        <v>94.4</v>
      </c>
      <c r="C9" s="79">
        <v>39239</v>
      </c>
      <c r="D9" s="72"/>
      <c r="E9" s="56"/>
      <c r="F9" s="41">
        <v>600</v>
      </c>
      <c r="G9" s="42">
        <v>39340</v>
      </c>
      <c r="H9" s="58"/>
    </row>
    <row r="10" spans="1:8" ht="12.75">
      <c r="A10" s="99"/>
      <c r="B10" s="41">
        <v>94.4</v>
      </c>
      <c r="C10" s="79">
        <v>39258</v>
      </c>
      <c r="D10" s="77"/>
      <c r="E10" s="56"/>
      <c r="F10" s="41">
        <v>2500</v>
      </c>
      <c r="G10" s="42">
        <v>39358</v>
      </c>
      <c r="H10" s="58"/>
    </row>
    <row r="11" spans="1:8" ht="12.75">
      <c r="A11" s="99"/>
      <c r="B11" s="41">
        <v>0</v>
      </c>
      <c r="C11" s="79">
        <v>39259</v>
      </c>
      <c r="D11" s="72"/>
      <c r="E11" s="56"/>
      <c r="F11" s="41">
        <v>1350</v>
      </c>
      <c r="G11" s="42">
        <v>39390</v>
      </c>
      <c r="H11" s="58"/>
    </row>
    <row r="12" spans="1:8" ht="12.75">
      <c r="A12" s="99"/>
      <c r="B12" s="41">
        <v>1620</v>
      </c>
      <c r="C12" s="79">
        <v>39269</v>
      </c>
      <c r="D12" s="77"/>
      <c r="E12" s="56"/>
      <c r="F12" s="41"/>
      <c r="G12" s="42"/>
      <c r="H12" s="58"/>
    </row>
    <row r="13" spans="1:8" ht="12.75">
      <c r="A13" s="99"/>
      <c r="B13" s="41">
        <v>94.4</v>
      </c>
      <c r="C13" s="79">
        <v>39275</v>
      </c>
      <c r="D13" s="77"/>
      <c r="E13" s="56"/>
      <c r="F13" s="41"/>
      <c r="G13" s="42"/>
      <c r="H13" s="58"/>
    </row>
    <row r="14" spans="1:8" ht="12.75">
      <c r="A14" s="99"/>
      <c r="B14" s="41">
        <v>3205</v>
      </c>
      <c r="C14" s="79">
        <v>39324</v>
      </c>
      <c r="D14" s="72"/>
      <c r="E14" s="56"/>
      <c r="F14" s="41"/>
      <c r="G14" s="42"/>
      <c r="H14" s="58"/>
    </row>
    <row r="15" spans="1:8" ht="12.75">
      <c r="A15" s="99"/>
      <c r="B15" s="41">
        <v>41.06</v>
      </c>
      <c r="C15" s="79">
        <v>39347</v>
      </c>
      <c r="D15" s="77"/>
      <c r="E15" s="56"/>
      <c r="F15" s="41"/>
      <c r="G15" s="42"/>
      <c r="H15" s="58"/>
    </row>
    <row r="16" spans="1:8" ht="12.75">
      <c r="A16" s="99"/>
      <c r="B16" s="41">
        <v>100.3</v>
      </c>
      <c r="C16" s="79">
        <v>39370</v>
      </c>
      <c r="D16" s="72"/>
      <c r="E16" s="56"/>
      <c r="F16" s="41"/>
      <c r="G16" s="42"/>
      <c r="H16" s="58"/>
    </row>
    <row r="17" spans="1:8" ht="12.75">
      <c r="A17" s="99"/>
      <c r="B17" s="41">
        <v>260</v>
      </c>
      <c r="C17" s="79">
        <v>39379</v>
      </c>
      <c r="D17" s="72"/>
      <c r="E17" s="56"/>
      <c r="F17" s="41"/>
      <c r="G17" s="42"/>
      <c r="H17" s="58"/>
    </row>
    <row r="18" spans="1:8" ht="12.75">
      <c r="A18" s="99"/>
      <c r="B18" s="41">
        <v>32.69</v>
      </c>
      <c r="C18" s="79">
        <v>39380</v>
      </c>
      <c r="D18" s="73"/>
      <c r="E18" s="56"/>
      <c r="F18" s="41"/>
      <c r="G18" s="42"/>
      <c r="H18" s="58"/>
    </row>
    <row r="19" spans="1:8" ht="12.75">
      <c r="A19" s="99"/>
      <c r="B19" s="41"/>
      <c r="C19" s="79"/>
      <c r="D19" s="73"/>
      <c r="E19" s="56"/>
      <c r="F19" s="41"/>
      <c r="G19" s="42"/>
      <c r="H19" s="58"/>
    </row>
    <row r="20" spans="1:8" ht="12.75">
      <c r="A20" s="99"/>
      <c r="B20" s="41"/>
      <c r="C20" s="79"/>
      <c r="D20" s="72"/>
      <c r="E20" s="56"/>
      <c r="F20" s="41"/>
      <c r="G20" s="42"/>
      <c r="H20" s="58"/>
    </row>
    <row r="21" spans="1:8" ht="12.75">
      <c r="A21" s="99"/>
      <c r="B21" s="41"/>
      <c r="C21" s="79"/>
      <c r="D21" s="72"/>
      <c r="E21" s="56"/>
      <c r="F21" s="41"/>
      <c r="G21" s="42"/>
      <c r="H21" s="58"/>
    </row>
    <row r="22" spans="1:8" ht="12.75">
      <c r="A22" s="99"/>
      <c r="B22" s="41"/>
      <c r="C22" s="79"/>
      <c r="D22" s="72"/>
      <c r="E22" s="56"/>
      <c r="F22" s="41"/>
      <c r="G22" s="42"/>
      <c r="H22" s="58"/>
    </row>
    <row r="23" spans="1:8" ht="12.75">
      <c r="A23" s="99"/>
      <c r="B23" s="41"/>
      <c r="C23" s="79"/>
      <c r="D23" s="72"/>
      <c r="E23" s="56"/>
      <c r="F23" s="41"/>
      <c r="G23" s="42"/>
      <c r="H23" s="58"/>
    </row>
    <row r="24" spans="1:8" ht="12.75">
      <c r="A24" s="99"/>
      <c r="B24" s="41"/>
      <c r="C24" s="79"/>
      <c r="D24" s="72"/>
      <c r="E24" s="56"/>
      <c r="F24" s="41"/>
      <c r="G24" s="42"/>
      <c r="H24" s="58"/>
    </row>
    <row r="25" spans="1:8" ht="12.75">
      <c r="A25" s="99"/>
      <c r="B25" s="41"/>
      <c r="C25" s="79"/>
      <c r="D25" s="72"/>
      <c r="E25" s="56"/>
      <c r="F25" s="41"/>
      <c r="G25" s="42"/>
      <c r="H25" s="58"/>
    </row>
    <row r="26" spans="1:8" ht="12.75">
      <c r="A26" s="99"/>
      <c r="B26" s="41"/>
      <c r="C26" s="79"/>
      <c r="D26" s="72"/>
      <c r="E26" s="56"/>
      <c r="F26" s="41"/>
      <c r="G26" s="42"/>
      <c r="H26" s="58"/>
    </row>
    <row r="27" spans="1:8" ht="12.75">
      <c r="A27" s="99"/>
      <c r="B27" s="41"/>
      <c r="C27" s="79"/>
      <c r="D27" s="72"/>
      <c r="E27" s="56"/>
      <c r="F27" s="41"/>
      <c r="G27" s="42"/>
      <c r="H27" s="58"/>
    </row>
    <row r="28" spans="1:8" ht="12.75">
      <c r="A28" s="99"/>
      <c r="B28" s="41"/>
      <c r="C28" s="79"/>
      <c r="D28" s="72"/>
      <c r="E28" s="56"/>
      <c r="F28" s="41"/>
      <c r="G28" s="42"/>
      <c r="H28" s="58"/>
    </row>
    <row r="29" spans="1:8" ht="12.75">
      <c r="A29" s="99"/>
      <c r="B29" s="41"/>
      <c r="C29" s="79"/>
      <c r="D29" s="72"/>
      <c r="E29" s="56"/>
      <c r="F29" s="41"/>
      <c r="G29" s="42"/>
      <c r="H29" s="58"/>
    </row>
    <row r="30" spans="1:8" ht="12.75">
      <c r="A30" s="99"/>
      <c r="B30" s="41"/>
      <c r="C30" s="79"/>
      <c r="D30" s="72"/>
      <c r="E30" s="56"/>
      <c r="F30" s="41"/>
      <c r="G30" s="42"/>
      <c r="H30" s="58"/>
    </row>
    <row r="31" spans="1:8" ht="12.75">
      <c r="A31" s="99"/>
      <c r="B31" s="41"/>
      <c r="C31" s="79"/>
      <c r="D31" s="72"/>
      <c r="E31" s="56"/>
      <c r="F31" s="41"/>
      <c r="G31" s="42"/>
      <c r="H31" s="58"/>
    </row>
    <row r="32" spans="1:8" ht="12.75">
      <c r="A32" s="99"/>
      <c r="B32" s="41"/>
      <c r="C32" s="79"/>
      <c r="D32" s="72"/>
      <c r="E32" s="56"/>
      <c r="F32" s="41"/>
      <c r="G32" s="42"/>
      <c r="H32" s="58"/>
    </row>
    <row r="33" spans="1:8" ht="12.75">
      <c r="A33" s="99"/>
      <c r="B33" s="41"/>
      <c r="C33" s="79"/>
      <c r="D33" s="72"/>
      <c r="E33" s="56"/>
      <c r="F33" s="41"/>
      <c r="G33" s="42"/>
      <c r="H33" s="58"/>
    </row>
    <row r="34" spans="1:8" ht="12.75">
      <c r="A34" s="99"/>
      <c r="B34" s="41"/>
      <c r="C34" s="79"/>
      <c r="D34" s="72"/>
      <c r="E34" s="56"/>
      <c r="F34" s="41"/>
      <c r="G34" s="42"/>
      <c r="H34" s="58"/>
    </row>
    <row r="35" spans="1:8" ht="12.75">
      <c r="A35" s="99"/>
      <c r="B35" s="41"/>
      <c r="C35" s="79"/>
      <c r="D35" s="72"/>
      <c r="E35" s="56"/>
      <c r="F35" s="41"/>
      <c r="G35" s="42"/>
      <c r="H35" s="58"/>
    </row>
    <row r="36" spans="1:8" ht="12.75">
      <c r="A36" s="99"/>
      <c r="B36" s="41"/>
      <c r="C36" s="79"/>
      <c r="D36" s="72"/>
      <c r="E36" s="56"/>
      <c r="F36" s="41"/>
      <c r="G36" s="42"/>
      <c r="H36" s="58"/>
    </row>
    <row r="37" spans="1:8" ht="12.75">
      <c r="A37" s="99"/>
      <c r="B37" s="41"/>
      <c r="C37" s="79"/>
      <c r="D37" s="72"/>
      <c r="E37" s="56"/>
      <c r="F37" s="41"/>
      <c r="G37" s="42"/>
      <c r="H37" s="58"/>
    </row>
    <row r="38" spans="1:8" ht="12.75">
      <c r="A38" s="99"/>
      <c r="B38" s="41"/>
      <c r="C38" s="79"/>
      <c r="D38" s="72"/>
      <c r="E38" s="56"/>
      <c r="F38" s="41"/>
      <c r="G38" s="42"/>
      <c r="H38" s="58"/>
    </row>
    <row r="39" spans="1:8" ht="12.75">
      <c r="A39" s="99"/>
      <c r="B39" s="41"/>
      <c r="C39" s="79"/>
      <c r="D39" s="72"/>
      <c r="E39" s="56"/>
      <c r="F39" s="41"/>
      <c r="G39" s="42"/>
      <c r="H39" s="58"/>
    </row>
    <row r="40" spans="1:8" ht="12.75">
      <c r="A40" s="99"/>
      <c r="B40" s="41"/>
      <c r="C40" s="79"/>
      <c r="D40" s="72"/>
      <c r="E40" s="56"/>
      <c r="F40" s="41"/>
      <c r="G40" s="42"/>
      <c r="H40" s="58"/>
    </row>
    <row r="41" spans="1:8" ht="12.75">
      <c r="A41" s="99"/>
      <c r="B41" s="41"/>
      <c r="C41" s="79"/>
      <c r="D41" s="72"/>
      <c r="E41" s="56"/>
      <c r="F41" s="41"/>
      <c r="G41" s="42"/>
      <c r="H41" s="58"/>
    </row>
    <row r="42" spans="1:8" ht="12.75">
      <c r="A42" s="99"/>
      <c r="B42" s="41"/>
      <c r="C42" s="79"/>
      <c r="D42" s="72"/>
      <c r="E42" s="56"/>
      <c r="F42" s="41"/>
      <c r="G42" s="42"/>
      <c r="H42" s="58"/>
    </row>
    <row r="43" spans="1:8" ht="12.75">
      <c r="A43" s="99"/>
      <c r="B43" s="41"/>
      <c r="C43" s="79"/>
      <c r="D43" s="72"/>
      <c r="E43" s="56"/>
      <c r="F43" s="41"/>
      <c r="G43" s="42"/>
      <c r="H43" s="58"/>
    </row>
    <row r="44" spans="1:8" ht="12.75">
      <c r="A44" s="99"/>
      <c r="B44" s="41"/>
      <c r="C44" s="79"/>
      <c r="D44" s="72"/>
      <c r="E44" s="56"/>
      <c r="F44" s="41"/>
      <c r="G44" s="42"/>
      <c r="H44" s="58"/>
    </row>
    <row r="45" spans="1:8" ht="12.75">
      <c r="A45" s="99"/>
      <c r="B45" s="41"/>
      <c r="C45" s="79"/>
      <c r="D45" s="72"/>
      <c r="E45" s="56"/>
      <c r="F45" s="41"/>
      <c r="G45" s="42"/>
      <c r="H45" s="58"/>
    </row>
    <row r="46" spans="1:8" ht="12.75">
      <c r="A46" s="99"/>
      <c r="B46" s="41"/>
      <c r="C46" s="79"/>
      <c r="D46" s="72"/>
      <c r="E46" s="56"/>
      <c r="F46" s="41"/>
      <c r="G46" s="42"/>
      <c r="H46" s="58"/>
    </row>
    <row r="47" spans="1:8" ht="12.75">
      <c r="A47" s="99"/>
      <c r="B47" s="41"/>
      <c r="C47" s="79"/>
      <c r="D47" s="72"/>
      <c r="E47" s="56"/>
      <c r="F47" s="41"/>
      <c r="G47" s="42"/>
      <c r="H47" s="58"/>
    </row>
    <row r="48" spans="1:8" ht="12.75">
      <c r="A48" s="99"/>
      <c r="B48" s="41"/>
      <c r="C48" s="79"/>
      <c r="D48" s="72"/>
      <c r="E48" s="56"/>
      <c r="F48" s="41"/>
      <c r="G48" s="42"/>
      <c r="H48" s="58"/>
    </row>
    <row r="49" spans="1:8" ht="12.75">
      <c r="A49" s="99"/>
      <c r="B49" s="41"/>
      <c r="C49" s="79"/>
      <c r="D49" s="72"/>
      <c r="E49" s="56"/>
      <c r="F49" s="41"/>
      <c r="G49" s="42"/>
      <c r="H49" s="58"/>
    </row>
    <row r="50" spans="1:8" ht="12.75">
      <c r="A50" s="99"/>
      <c r="B50" s="41"/>
      <c r="C50" s="79"/>
      <c r="D50" s="72"/>
      <c r="E50" s="56"/>
      <c r="F50" s="41"/>
      <c r="G50" s="42"/>
      <c r="H50" s="58"/>
    </row>
    <row r="51" spans="1:8" ht="12.75">
      <c r="A51" s="99"/>
      <c r="B51" s="41"/>
      <c r="C51" s="79"/>
      <c r="D51" s="72"/>
      <c r="E51" s="56"/>
      <c r="F51" s="41"/>
      <c r="G51" s="42"/>
      <c r="H51" s="58"/>
    </row>
    <row r="52" spans="1:8" ht="12.75">
      <c r="A52" s="99"/>
      <c r="B52" s="41"/>
      <c r="C52" s="79"/>
      <c r="D52" s="72"/>
      <c r="E52" s="56"/>
      <c r="F52" s="41"/>
      <c r="G52" s="42"/>
      <c r="H52" s="58"/>
    </row>
    <row r="53" spans="1:8" ht="12.75">
      <c r="A53" s="99"/>
      <c r="B53" s="41"/>
      <c r="C53" s="79"/>
      <c r="D53" s="72"/>
      <c r="E53" s="56"/>
      <c r="F53" s="41"/>
      <c r="G53" s="42"/>
      <c r="H53" s="58"/>
    </row>
    <row r="54" spans="1:8" ht="12.75">
      <c r="A54" s="99"/>
      <c r="B54" s="41"/>
      <c r="C54" s="79"/>
      <c r="D54" s="72"/>
      <c r="E54" s="56"/>
      <c r="F54" s="41"/>
      <c r="G54" s="42"/>
      <c r="H54" s="58"/>
    </row>
    <row r="55" spans="1:8" ht="12.75">
      <c r="A55" s="99"/>
      <c r="B55" s="41"/>
      <c r="C55" s="79"/>
      <c r="D55" s="72"/>
      <c r="E55" s="56"/>
      <c r="F55" s="41"/>
      <c r="G55" s="42"/>
      <c r="H55" s="58"/>
    </row>
    <row r="56" spans="1:8" ht="12.75">
      <c r="A56" s="99"/>
      <c r="B56" s="41"/>
      <c r="C56" s="79"/>
      <c r="D56" s="72"/>
      <c r="E56" s="56"/>
      <c r="F56" s="41"/>
      <c r="G56" s="42"/>
      <c r="H56" s="58"/>
    </row>
    <row r="57" spans="1:8" ht="12.75">
      <c r="A57" s="99"/>
      <c r="B57" s="41"/>
      <c r="C57" s="79"/>
      <c r="D57" s="72"/>
      <c r="E57" s="56"/>
      <c r="F57" s="41"/>
      <c r="G57" s="42"/>
      <c r="H57" s="58"/>
    </row>
    <row r="58" spans="1:8" ht="12.75">
      <c r="A58" s="99"/>
      <c r="B58" s="41"/>
      <c r="C58" s="79"/>
      <c r="D58" s="72"/>
      <c r="E58" s="56"/>
      <c r="F58" s="41"/>
      <c r="G58" s="42"/>
      <c r="H58" s="58"/>
    </row>
    <row r="59" spans="1:8" ht="12.75">
      <c r="A59" s="99"/>
      <c r="B59" s="41"/>
      <c r="C59" s="79"/>
      <c r="D59" s="72"/>
      <c r="E59" s="56"/>
      <c r="F59" s="41"/>
      <c r="G59" s="42"/>
      <c r="H59" s="58"/>
    </row>
    <row r="60" spans="1:8" ht="12.75">
      <c r="A60" s="99"/>
      <c r="B60" s="41"/>
      <c r="C60" s="79"/>
      <c r="D60" s="72"/>
      <c r="E60" s="56"/>
      <c r="F60" s="41"/>
      <c r="G60" s="42"/>
      <c r="H60" s="58"/>
    </row>
    <row r="61" spans="1:8" ht="12.75">
      <c r="A61" s="99"/>
      <c r="B61" s="41"/>
      <c r="C61" s="79"/>
      <c r="D61" s="72"/>
      <c r="E61" s="56"/>
      <c r="F61" s="41"/>
      <c r="G61" s="42"/>
      <c r="H61" s="58"/>
    </row>
    <row r="62" spans="1:8" ht="12.75">
      <c r="A62" s="99"/>
      <c r="B62" s="41"/>
      <c r="C62" s="79"/>
      <c r="D62" s="72"/>
      <c r="E62" s="56"/>
      <c r="F62" s="41"/>
      <c r="G62" s="42"/>
      <c r="H62" s="58"/>
    </row>
    <row r="63" spans="1:8" ht="12.75">
      <c r="A63" s="99"/>
      <c r="B63" s="41"/>
      <c r="C63" s="79"/>
      <c r="D63" s="72"/>
      <c r="E63" s="56"/>
      <c r="F63" s="41"/>
      <c r="G63" s="42"/>
      <c r="H63" s="58"/>
    </row>
    <row r="64" spans="1:8" ht="12.75">
      <c r="A64" s="99"/>
      <c r="B64" s="41"/>
      <c r="C64" s="79"/>
      <c r="D64" s="72"/>
      <c r="E64" s="56"/>
      <c r="F64" s="41"/>
      <c r="G64" s="42"/>
      <c r="H64" s="58"/>
    </row>
    <row r="65" spans="1:8" ht="12.75">
      <c r="A65" s="99"/>
      <c r="B65" s="41"/>
      <c r="C65" s="79"/>
      <c r="D65" s="72"/>
      <c r="E65" s="56"/>
      <c r="F65" s="41"/>
      <c r="G65" s="42"/>
      <c r="H65" s="58"/>
    </row>
    <row r="66" spans="1:8" ht="12.75">
      <c r="A66" s="99"/>
      <c r="B66" s="41"/>
      <c r="C66" s="79"/>
      <c r="D66" s="72"/>
      <c r="E66" s="56"/>
      <c r="F66" s="41"/>
      <c r="G66" s="42"/>
      <c r="H66" s="58"/>
    </row>
    <row r="67" spans="1:8" ht="12.75">
      <c r="A67" s="99"/>
      <c r="B67" s="41"/>
      <c r="C67" s="79"/>
      <c r="D67" s="72"/>
      <c r="E67" s="56"/>
      <c r="F67" s="41"/>
      <c r="G67" s="42"/>
      <c r="H67" s="58"/>
    </row>
    <row r="68" spans="1:8" ht="12.75">
      <c r="A68" s="99"/>
      <c r="B68" s="41"/>
      <c r="C68" s="79"/>
      <c r="D68" s="72"/>
      <c r="E68" s="56"/>
      <c r="F68" s="41"/>
      <c r="G68" s="42"/>
      <c r="H68" s="58"/>
    </row>
    <row r="69" spans="1:8" ht="12.75">
      <c r="A69" s="99"/>
      <c r="B69" s="41"/>
      <c r="C69" s="79"/>
      <c r="D69" s="72"/>
      <c r="E69" s="56"/>
      <c r="F69" s="41"/>
      <c r="G69" s="42"/>
      <c r="H69" s="58"/>
    </row>
    <row r="70" spans="1:8" ht="12.75">
      <c r="A70" s="99"/>
      <c r="B70" s="41"/>
      <c r="C70" s="79"/>
      <c r="D70" s="72"/>
      <c r="E70" s="56"/>
      <c r="F70" s="41"/>
      <c r="G70" s="42"/>
      <c r="H70" s="58"/>
    </row>
    <row r="71" spans="1:8" ht="12.75">
      <c r="A71" s="99"/>
      <c r="B71" s="41"/>
      <c r="C71" s="79"/>
      <c r="D71" s="72"/>
      <c r="E71" s="56"/>
      <c r="F71" s="41"/>
      <c r="G71" s="42"/>
      <c r="H71" s="58"/>
    </row>
    <row r="72" spans="1:8" ht="12.75">
      <c r="A72" s="99"/>
      <c r="B72" s="41"/>
      <c r="C72" s="79"/>
      <c r="D72" s="72"/>
      <c r="E72" s="56"/>
      <c r="F72" s="41"/>
      <c r="G72" s="42"/>
      <c r="H72" s="58"/>
    </row>
    <row r="73" spans="1:8" ht="12.75">
      <c r="A73" s="99"/>
      <c r="B73" s="41"/>
      <c r="C73" s="79"/>
      <c r="D73" s="72"/>
      <c r="E73" s="56"/>
      <c r="F73" s="41"/>
      <c r="G73" s="42"/>
      <c r="H73" s="58"/>
    </row>
    <row r="74" spans="1:8" ht="12.75">
      <c r="A74" s="99"/>
      <c r="B74" s="41"/>
      <c r="C74" s="79"/>
      <c r="D74" s="72"/>
      <c r="E74" s="56"/>
      <c r="F74" s="41"/>
      <c r="G74" s="42"/>
      <c r="H74" s="58"/>
    </row>
    <row r="75" spans="1:8" ht="12.75">
      <c r="A75" s="99"/>
      <c r="B75" s="41"/>
      <c r="C75" s="79"/>
      <c r="D75" s="72"/>
      <c r="E75" s="56"/>
      <c r="F75" s="41"/>
      <c r="G75" s="42"/>
      <c r="H75" s="58"/>
    </row>
    <row r="76" spans="1:8" ht="12.75">
      <c r="A76" s="99"/>
      <c r="B76" s="41"/>
      <c r="C76" s="79"/>
      <c r="D76" s="72"/>
      <c r="E76" s="56"/>
      <c r="F76" s="41"/>
      <c r="G76" s="42"/>
      <c r="H76" s="58"/>
    </row>
    <row r="77" spans="1:8" ht="12.75">
      <c r="A77" s="99"/>
      <c r="B77" s="41"/>
      <c r="C77" s="79"/>
      <c r="D77" s="72"/>
      <c r="E77" s="56"/>
      <c r="F77" s="41"/>
      <c r="G77" s="42"/>
      <c r="H77" s="58"/>
    </row>
    <row r="78" spans="1:8" ht="12.75">
      <c r="A78" s="99"/>
      <c r="B78" s="41"/>
      <c r="C78" s="79"/>
      <c r="D78" s="72"/>
      <c r="E78" s="56"/>
      <c r="F78" s="41"/>
      <c r="G78" s="42"/>
      <c r="H78" s="58"/>
    </row>
    <row r="79" spans="1:8" ht="12.75">
      <c r="A79" s="99"/>
      <c r="B79" s="41"/>
      <c r="C79" s="79"/>
      <c r="D79" s="72"/>
      <c r="E79" s="56"/>
      <c r="F79" s="41"/>
      <c r="G79" s="42"/>
      <c r="H79" s="58"/>
    </row>
    <row r="80" spans="1:8" ht="12.75">
      <c r="A80" s="99"/>
      <c r="B80" s="41"/>
      <c r="C80" s="79"/>
      <c r="D80" s="72"/>
      <c r="E80" s="56"/>
      <c r="F80" s="41"/>
      <c r="G80" s="42"/>
      <c r="H80" s="58"/>
    </row>
    <row r="81" spans="1:8" ht="12.75">
      <c r="A81" s="99"/>
      <c r="B81" s="41"/>
      <c r="C81" s="79"/>
      <c r="D81" s="72"/>
      <c r="E81" s="56"/>
      <c r="F81" s="41"/>
      <c r="G81" s="42"/>
      <c r="H81" s="58"/>
    </row>
    <row r="82" spans="1:8" ht="12.75">
      <c r="A82" s="99"/>
      <c r="B82" s="41"/>
      <c r="C82" s="79"/>
      <c r="D82" s="72"/>
      <c r="E82" s="56"/>
      <c r="F82" s="41"/>
      <c r="G82" s="42"/>
      <c r="H82" s="58"/>
    </row>
    <row r="83" spans="1:8" ht="12.75">
      <c r="A83" s="99"/>
      <c r="B83" s="41"/>
      <c r="C83" s="79"/>
      <c r="D83" s="72"/>
      <c r="E83" s="56"/>
      <c r="F83" s="41"/>
      <c r="G83" s="42"/>
      <c r="H83" s="58"/>
    </row>
    <row r="84" spans="1:8" ht="12.75">
      <c r="A84" s="99"/>
      <c r="B84" s="41"/>
      <c r="C84" s="79"/>
      <c r="D84" s="72"/>
      <c r="E84" s="56"/>
      <c r="F84" s="41"/>
      <c r="G84" s="42"/>
      <c r="H84" s="58"/>
    </row>
    <row r="85" spans="1:8" ht="12.75">
      <c r="A85" s="99"/>
      <c r="B85" s="41"/>
      <c r="C85" s="79"/>
      <c r="D85" s="72"/>
      <c r="E85" s="56"/>
      <c r="F85" s="41"/>
      <c r="G85" s="42"/>
      <c r="H85" s="58"/>
    </row>
    <row r="86" spans="1:8" ht="12.75">
      <c r="A86" s="99"/>
      <c r="B86" s="41"/>
      <c r="C86" s="79"/>
      <c r="D86" s="72"/>
      <c r="E86" s="56"/>
      <c r="F86" s="41"/>
      <c r="G86" s="42"/>
      <c r="H86" s="58"/>
    </row>
    <row r="87" spans="1:8" ht="12.75">
      <c r="A87" s="99"/>
      <c r="B87" s="41"/>
      <c r="C87" s="79"/>
      <c r="D87" s="72"/>
      <c r="E87" s="56"/>
      <c r="F87" s="41"/>
      <c r="G87" s="42"/>
      <c r="H87" s="58"/>
    </row>
    <row r="88" spans="1:8" ht="12.75">
      <c r="A88" s="99"/>
      <c r="B88" s="41"/>
      <c r="C88" s="79"/>
      <c r="D88" s="72"/>
      <c r="E88" s="56"/>
      <c r="F88" s="41"/>
      <c r="G88" s="42"/>
      <c r="H88" s="58"/>
    </row>
    <row r="89" spans="1:8" ht="12.75">
      <c r="A89" s="99"/>
      <c r="B89" s="41"/>
      <c r="C89" s="79"/>
      <c r="D89" s="72"/>
      <c r="E89" s="56"/>
      <c r="F89" s="41"/>
      <c r="G89" s="42"/>
      <c r="H89" s="58"/>
    </row>
    <row r="90" spans="1:8" ht="12.75">
      <c r="A90" s="99"/>
      <c r="B90" s="41"/>
      <c r="C90" s="79"/>
      <c r="D90" s="72"/>
      <c r="E90" s="56"/>
      <c r="F90" s="41"/>
      <c r="G90" s="42"/>
      <c r="H90" s="58"/>
    </row>
    <row r="91" spans="1:8" ht="12.75">
      <c r="A91" s="99"/>
      <c r="B91" s="41"/>
      <c r="C91" s="79"/>
      <c r="D91" s="72"/>
      <c r="E91" s="56"/>
      <c r="F91" s="41"/>
      <c r="G91" s="42"/>
      <c r="H91" s="58"/>
    </row>
    <row r="92" spans="1:8" ht="12.75">
      <c r="A92" s="99"/>
      <c r="B92" s="74"/>
      <c r="C92" s="78"/>
      <c r="D92" s="72"/>
      <c r="E92" s="56"/>
      <c r="F92" s="41"/>
      <c r="G92" s="42"/>
      <c r="H92" s="58"/>
    </row>
    <row r="93" spans="1:8" ht="12.75">
      <c r="A93" s="99"/>
      <c r="B93" s="41"/>
      <c r="C93" s="79"/>
      <c r="D93" s="42"/>
      <c r="E93" s="56"/>
      <c r="F93" s="41"/>
      <c r="G93" s="42"/>
      <c r="H93" s="58"/>
    </row>
    <row r="94" spans="1:8" ht="12.75">
      <c r="A94" s="99"/>
      <c r="B94" s="41"/>
      <c r="C94" s="79"/>
      <c r="D94" s="42"/>
      <c r="E94" s="56"/>
      <c r="F94" s="41"/>
      <c r="G94" s="42"/>
      <c r="H94" s="58"/>
    </row>
    <row r="95" spans="1:8" ht="12.75">
      <c r="A95" s="99"/>
      <c r="B95" s="41"/>
      <c r="C95" s="79"/>
      <c r="D95" s="42"/>
      <c r="E95" s="56"/>
      <c r="F95" s="41"/>
      <c r="G95" s="42"/>
      <c r="H95" s="58"/>
    </row>
    <row r="96" spans="1:8" ht="12.75">
      <c r="A96" s="99"/>
      <c r="B96" s="41"/>
      <c r="C96" s="79"/>
      <c r="D96" s="42"/>
      <c r="E96" s="56"/>
      <c r="F96" s="41"/>
      <c r="G96" s="42"/>
      <c r="H96" s="58"/>
    </row>
    <row r="97" spans="1:8" ht="12.75">
      <c r="A97" s="99"/>
      <c r="B97" s="41"/>
      <c r="C97" s="79"/>
      <c r="D97" s="42"/>
      <c r="E97" s="56"/>
      <c r="F97" s="41"/>
      <c r="G97" s="42"/>
      <c r="H97" s="58"/>
    </row>
    <row r="98" spans="1:8" ht="12.75">
      <c r="A98" s="99"/>
      <c r="B98" s="41"/>
      <c r="C98" s="79"/>
      <c r="D98" s="42"/>
      <c r="E98" s="56"/>
      <c r="F98" s="41"/>
      <c r="G98" s="42"/>
      <c r="H98" s="58"/>
    </row>
    <row r="99" spans="1:8" ht="12.75">
      <c r="A99" s="99"/>
      <c r="B99" s="41"/>
      <c r="C99" s="79"/>
      <c r="D99" s="42"/>
      <c r="E99" s="56"/>
      <c r="F99" s="41"/>
      <c r="G99" s="42"/>
      <c r="H99" s="58"/>
    </row>
    <row r="100" spans="1:8" ht="12.75">
      <c r="A100" s="99"/>
      <c r="B100" s="41"/>
      <c r="C100" s="79"/>
      <c r="D100" s="42"/>
      <c r="E100" s="56"/>
      <c r="F100" s="41"/>
      <c r="G100" s="42"/>
      <c r="H100" s="58"/>
    </row>
    <row r="101" spans="1:8" ht="12.75">
      <c r="A101" s="99"/>
      <c r="B101" s="41"/>
      <c r="C101" s="79"/>
      <c r="D101" s="42"/>
      <c r="E101" s="56"/>
      <c r="F101" s="41"/>
      <c r="G101" s="42"/>
      <c r="H101" s="58"/>
    </row>
    <row r="102" spans="1:8" ht="13.5" thickBot="1">
      <c r="A102" s="99"/>
      <c r="B102" s="43"/>
      <c r="C102" s="80"/>
      <c r="D102" s="44"/>
      <c r="E102" s="56"/>
      <c r="F102" s="43"/>
      <c r="G102" s="44"/>
      <c r="H102" s="58"/>
    </row>
    <row r="103" spans="1:8" s="30" customFormat="1" ht="12.75">
      <c r="A103" s="67" t="s">
        <v>8</v>
      </c>
      <c r="B103" s="63">
        <f>SUM(B8:B102)</f>
        <v>5978.85</v>
      </c>
      <c r="C103" s="52"/>
      <c r="D103" s="52"/>
      <c r="E103" s="60"/>
      <c r="F103" s="63">
        <f>SUM(F8:F102)</f>
        <v>5950</v>
      </c>
      <c r="G103" s="52"/>
      <c r="H103" s="53"/>
    </row>
    <row r="104" spans="1:8" ht="13.5" thickBot="1">
      <c r="A104" s="64"/>
      <c r="B104" s="65"/>
      <c r="C104" s="65"/>
      <c r="D104" s="65"/>
      <c r="E104" s="65"/>
      <c r="F104" s="65"/>
      <c r="G104" s="65"/>
      <c r="H104" s="66"/>
    </row>
    <row r="105" ht="13.5" thickTop="1">
      <c r="F105" s="91"/>
    </row>
    <row r="106" spans="1:8" ht="12.75">
      <c r="A106" s="116" t="s">
        <v>29</v>
      </c>
      <c r="B106" s="116"/>
      <c r="C106" s="116"/>
      <c r="D106" s="116"/>
      <c r="E106" s="116"/>
      <c r="F106" s="116"/>
      <c r="G106" s="116"/>
      <c r="H106" s="117"/>
    </row>
  </sheetData>
  <mergeCells count="2">
    <mergeCell ref="B3:C3"/>
    <mergeCell ref="A7:A102"/>
  </mergeCells>
  <hyperlinks>
    <hyperlink ref="A106" r:id="rId1" display="Güncelleme Adresi: http://www.mustafagulsen.com/download/default.asp"/>
    <hyperlink ref="A106:H106" r:id="rId2" display="Güncelleme Adresi: http://www.mustafagulsen.com/download/default.asp"/>
  </hyperlinks>
  <printOptions/>
  <pageMargins left="0.15748031496062992" right="0.15748031496062992" top="0.5905511811023623" bottom="0.7874015748031497" header="0.5118110236220472" footer="0.5118110236220472"/>
  <pageSetup horizontalDpi="240" verticalDpi="24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P92"/>
  <sheetViews>
    <sheetView zoomScale="90" zoomScaleNormal="90" workbookViewId="0" topLeftCell="A1">
      <selection activeCell="C11" sqref="C11"/>
    </sheetView>
  </sheetViews>
  <sheetFormatPr defaultColWidth="9.00390625" defaultRowHeight="12.75" outlineLevelRow="1"/>
  <cols>
    <col min="2" max="2" width="18.75390625" style="0" customWidth="1"/>
    <col min="3" max="3" width="11.625" style="0" customWidth="1"/>
    <col min="5" max="5" width="0" style="0" hidden="1" customWidth="1"/>
    <col min="6" max="6" width="15.00390625" style="0" hidden="1" customWidth="1"/>
    <col min="7" max="7" width="5.125" style="0" customWidth="1"/>
    <col min="8" max="8" width="17.875" style="0" customWidth="1"/>
    <col min="9" max="9" width="13.875" style="0" bestFit="1" customWidth="1"/>
    <col min="10" max="10" width="0" style="0" hidden="1" customWidth="1"/>
    <col min="11" max="11" width="11.125" style="0" hidden="1" customWidth="1"/>
    <col min="12" max="12" width="15.625" style="0" hidden="1" customWidth="1"/>
    <col min="16" max="16" width="15.125" style="0" bestFit="1" customWidth="1"/>
  </cols>
  <sheetData>
    <row r="1" spans="3:10" ht="12.75">
      <c r="C1" s="35"/>
      <c r="D1" s="35"/>
      <c r="E1" s="35"/>
      <c r="F1" s="35"/>
      <c r="G1" s="35"/>
      <c r="H1" s="35"/>
      <c r="I1" s="35"/>
      <c r="J1" s="35"/>
    </row>
    <row r="2" spans="3:10" ht="12.75">
      <c r="C2" s="35"/>
      <c r="D2" s="35"/>
      <c r="E2" s="35"/>
      <c r="F2" s="35"/>
      <c r="G2" s="35"/>
      <c r="H2" s="35"/>
      <c r="I2" s="35"/>
      <c r="J2" s="35"/>
    </row>
    <row r="3" spans="2:11" s="70" customFormat="1" ht="15">
      <c r="B3" s="32" t="str">
        <f>GİRİŞ!B3</f>
        <v>xxxx</v>
      </c>
      <c r="C3" s="71"/>
      <c r="D3" s="71"/>
      <c r="E3" s="71"/>
      <c r="H3" s="32"/>
      <c r="I3" s="71"/>
      <c r="J3" s="71"/>
      <c r="K3" s="71"/>
    </row>
    <row r="4" spans="2:10" ht="12.75">
      <c r="B4" s="102" t="s">
        <v>22</v>
      </c>
      <c r="C4" s="102"/>
      <c r="D4" s="102"/>
      <c r="E4" s="35"/>
      <c r="H4" s="95" t="s">
        <v>12</v>
      </c>
      <c r="I4" s="75">
        <f>H80</f>
        <v>71.43666806445253</v>
      </c>
      <c r="J4" s="95"/>
    </row>
    <row r="5" spans="2:3" ht="12.75">
      <c r="B5" s="31">
        <f>GİRİŞ!B5</f>
        <v>30</v>
      </c>
      <c r="C5" s="31" t="str">
        <f>GİRİŞ!C5</f>
        <v>GÜN</v>
      </c>
    </row>
    <row r="6" spans="4:10" ht="12.75" customHeight="1" thickBot="1">
      <c r="D6" s="1"/>
      <c r="J6" s="1" t="s">
        <v>0</v>
      </c>
    </row>
    <row r="7" spans="2:12" ht="12.75" customHeight="1" thickBot="1">
      <c r="B7" s="103" t="s">
        <v>1</v>
      </c>
      <c r="C7" s="104"/>
      <c r="D7" s="104"/>
      <c r="E7" s="104"/>
      <c r="F7" s="105"/>
      <c r="H7" s="103" t="s">
        <v>1</v>
      </c>
      <c r="I7" s="104"/>
      <c r="J7" s="104"/>
      <c r="K7" s="104"/>
      <c r="L7" s="105"/>
    </row>
    <row r="8" spans="2:12" ht="13.5" thickBot="1">
      <c r="B8" s="3" t="s">
        <v>2</v>
      </c>
      <c r="C8" s="4" t="s">
        <v>27</v>
      </c>
      <c r="D8" s="109" t="s">
        <v>4</v>
      </c>
      <c r="E8" s="110"/>
      <c r="F8" s="5" t="s">
        <v>5</v>
      </c>
      <c r="H8" s="3" t="s">
        <v>2</v>
      </c>
      <c r="I8" s="4" t="s">
        <v>3</v>
      </c>
      <c r="J8" s="109" t="s">
        <v>4</v>
      </c>
      <c r="K8" s="110"/>
      <c r="L8" s="5" t="s">
        <v>5</v>
      </c>
    </row>
    <row r="9" spans="2:12" ht="12.75">
      <c r="B9" s="6">
        <f>GİRİŞ!$B$8</f>
        <v>436.6</v>
      </c>
      <c r="C9" s="7">
        <f>GİRİŞ!C8</f>
        <v>39232</v>
      </c>
      <c r="D9" s="8">
        <f>C9</f>
        <v>39232</v>
      </c>
      <c r="E9" s="9">
        <f aca="true" t="shared" si="0" ref="E9:E20">C9-D9</f>
        <v>0</v>
      </c>
      <c r="F9" s="10">
        <f aca="true" t="shared" si="1" ref="F9:F20">B9*E9</f>
        <v>0</v>
      </c>
      <c r="H9" s="11">
        <f>GİRİŞ!F8</f>
        <v>1500</v>
      </c>
      <c r="I9" s="12">
        <f>GİRİŞ!G8</f>
        <v>39401</v>
      </c>
      <c r="J9" s="8">
        <f>I9</f>
        <v>39401</v>
      </c>
      <c r="K9" s="9">
        <f aca="true" t="shared" si="2" ref="K9:K16">I9-J9</f>
        <v>0</v>
      </c>
      <c r="L9" s="10">
        <f aca="true" t="shared" si="3" ref="L9:L16">H9*K9</f>
        <v>0</v>
      </c>
    </row>
    <row r="10" spans="2:12" ht="12.75">
      <c r="B10" s="13">
        <f>GİRİŞ!B9</f>
        <v>94.4</v>
      </c>
      <c r="C10" s="14">
        <f>GİRİŞ!C9</f>
        <v>39239</v>
      </c>
      <c r="D10" s="15">
        <f aca="true" t="shared" si="4" ref="D10:D19">D9</f>
        <v>39232</v>
      </c>
      <c r="E10" s="16">
        <f t="shared" si="0"/>
        <v>7</v>
      </c>
      <c r="F10" s="17">
        <f t="shared" si="1"/>
        <v>660.8000000000001</v>
      </c>
      <c r="H10" s="18">
        <f>GİRİŞ!F9</f>
        <v>600</v>
      </c>
      <c r="I10" s="19">
        <f>GİRİŞ!G9</f>
        <v>39340</v>
      </c>
      <c r="J10" s="15">
        <f aca="true" t="shared" si="5" ref="J10:J19">J9</f>
        <v>39401</v>
      </c>
      <c r="K10" s="16">
        <f t="shared" si="2"/>
        <v>-61</v>
      </c>
      <c r="L10" s="17">
        <f t="shared" si="3"/>
        <v>-36600</v>
      </c>
    </row>
    <row r="11" spans="2:12" ht="12.75">
      <c r="B11" s="13">
        <f>GİRİŞ!B10</f>
        <v>94.4</v>
      </c>
      <c r="C11" s="14">
        <f>GİRİŞ!C10</f>
        <v>39258</v>
      </c>
      <c r="D11" s="15">
        <f t="shared" si="4"/>
        <v>39232</v>
      </c>
      <c r="E11" s="16">
        <f t="shared" si="0"/>
        <v>26</v>
      </c>
      <c r="F11" s="17">
        <f t="shared" si="1"/>
        <v>2454.4</v>
      </c>
      <c r="H11" s="18">
        <f>GİRİŞ!F10</f>
        <v>2500</v>
      </c>
      <c r="I11" s="19">
        <f>GİRİŞ!G10</f>
        <v>39358</v>
      </c>
      <c r="J11" s="15">
        <f t="shared" si="5"/>
        <v>39401</v>
      </c>
      <c r="K11" s="16">
        <f t="shared" si="2"/>
        <v>-43</v>
      </c>
      <c r="L11" s="17">
        <f t="shared" si="3"/>
        <v>-107500</v>
      </c>
    </row>
    <row r="12" spans="2:12" ht="12.75">
      <c r="B12" s="13">
        <f>GİRİŞ!B11</f>
        <v>0</v>
      </c>
      <c r="C12" s="14">
        <f>GİRİŞ!C11</f>
        <v>39259</v>
      </c>
      <c r="D12" s="15">
        <f t="shared" si="4"/>
        <v>39232</v>
      </c>
      <c r="E12" s="16">
        <f t="shared" si="0"/>
        <v>27</v>
      </c>
      <c r="F12" s="17">
        <f t="shared" si="1"/>
        <v>0</v>
      </c>
      <c r="H12" s="18">
        <f>GİRİŞ!F11</f>
        <v>1350</v>
      </c>
      <c r="I12" s="19">
        <f>GİRİŞ!G11</f>
        <v>39390</v>
      </c>
      <c r="J12" s="15">
        <f t="shared" si="5"/>
        <v>39401</v>
      </c>
      <c r="K12" s="16">
        <f t="shared" si="2"/>
        <v>-11</v>
      </c>
      <c r="L12" s="17">
        <f t="shared" si="3"/>
        <v>-14850</v>
      </c>
    </row>
    <row r="13" spans="2:12" ht="12.75">
      <c r="B13" s="13">
        <f>GİRİŞ!B12</f>
        <v>1620</v>
      </c>
      <c r="C13" s="14">
        <f>GİRİŞ!C12</f>
        <v>39269</v>
      </c>
      <c r="D13" s="15">
        <f t="shared" si="4"/>
        <v>39232</v>
      </c>
      <c r="E13" s="16">
        <f t="shared" si="0"/>
        <v>37</v>
      </c>
      <c r="F13" s="17">
        <f t="shared" si="1"/>
        <v>59940</v>
      </c>
      <c r="H13" s="18">
        <f>GİRİŞ!F12</f>
        <v>0</v>
      </c>
      <c r="I13" s="19">
        <f>GİRİŞ!G12</f>
        <v>0</v>
      </c>
      <c r="J13" s="15">
        <f t="shared" si="5"/>
        <v>39401</v>
      </c>
      <c r="K13" s="16">
        <f t="shared" si="2"/>
        <v>-39401</v>
      </c>
      <c r="L13" s="17">
        <f t="shared" si="3"/>
        <v>0</v>
      </c>
    </row>
    <row r="14" spans="2:12" ht="12.75">
      <c r="B14" s="13">
        <f>GİRİŞ!B13</f>
        <v>94.4</v>
      </c>
      <c r="C14" s="14">
        <f>GİRİŞ!C13</f>
        <v>39275</v>
      </c>
      <c r="D14" s="15">
        <f t="shared" si="4"/>
        <v>39232</v>
      </c>
      <c r="E14" s="16">
        <f t="shared" si="0"/>
        <v>43</v>
      </c>
      <c r="F14" s="17">
        <f t="shared" si="1"/>
        <v>4059.2000000000003</v>
      </c>
      <c r="H14" s="20">
        <f>GİRİŞ!F13</f>
        <v>0</v>
      </c>
      <c r="I14" s="19">
        <f>GİRİŞ!G13</f>
        <v>0</v>
      </c>
      <c r="J14" s="15">
        <f t="shared" si="5"/>
        <v>39401</v>
      </c>
      <c r="K14" s="16">
        <f t="shared" si="2"/>
        <v>-39401</v>
      </c>
      <c r="L14" s="17">
        <f t="shared" si="3"/>
        <v>0</v>
      </c>
    </row>
    <row r="15" spans="2:12" ht="12.75">
      <c r="B15" s="13">
        <f>GİRİŞ!B14</f>
        <v>3205</v>
      </c>
      <c r="C15" s="14">
        <f>GİRİŞ!C14</f>
        <v>39324</v>
      </c>
      <c r="D15" s="15">
        <f t="shared" si="4"/>
        <v>39232</v>
      </c>
      <c r="E15" s="16">
        <f t="shared" si="0"/>
        <v>92</v>
      </c>
      <c r="F15" s="17">
        <f t="shared" si="1"/>
        <v>294860</v>
      </c>
      <c r="H15" s="20">
        <f>GİRİŞ!F14</f>
        <v>0</v>
      </c>
      <c r="I15" s="19">
        <f>GİRİŞ!G14</f>
        <v>0</v>
      </c>
      <c r="J15" s="15">
        <f t="shared" si="5"/>
        <v>39401</v>
      </c>
      <c r="K15" s="16">
        <f t="shared" si="2"/>
        <v>-39401</v>
      </c>
      <c r="L15" s="17">
        <f t="shared" si="3"/>
        <v>0</v>
      </c>
    </row>
    <row r="16" spans="2:12" ht="12.75">
      <c r="B16" s="13">
        <f>GİRİŞ!B15</f>
        <v>41.06</v>
      </c>
      <c r="C16" s="14">
        <f>GİRİŞ!C15</f>
        <v>39347</v>
      </c>
      <c r="D16" s="15">
        <f t="shared" si="4"/>
        <v>39232</v>
      </c>
      <c r="E16" s="16">
        <f t="shared" si="0"/>
        <v>115</v>
      </c>
      <c r="F16" s="17">
        <f t="shared" si="1"/>
        <v>4721.900000000001</v>
      </c>
      <c r="H16" s="20">
        <f>GİRİŞ!F15</f>
        <v>0</v>
      </c>
      <c r="I16" s="19">
        <f>GİRİŞ!G15</f>
        <v>0</v>
      </c>
      <c r="J16" s="15">
        <f t="shared" si="5"/>
        <v>39401</v>
      </c>
      <c r="K16" s="16">
        <f t="shared" si="2"/>
        <v>-39401</v>
      </c>
      <c r="L16" s="17">
        <f t="shared" si="3"/>
        <v>0</v>
      </c>
    </row>
    <row r="17" spans="2:12" ht="12.75" hidden="1" outlineLevel="1">
      <c r="B17" s="13">
        <f>GİRİŞ!B16</f>
        <v>100.3</v>
      </c>
      <c r="C17" s="14">
        <f>GİRİŞ!C16</f>
        <v>39370</v>
      </c>
      <c r="D17" s="15">
        <f t="shared" si="4"/>
        <v>39232</v>
      </c>
      <c r="E17" s="16">
        <f t="shared" si="0"/>
        <v>138</v>
      </c>
      <c r="F17" s="17">
        <f t="shared" si="1"/>
        <v>13841.4</v>
      </c>
      <c r="H17" s="20">
        <f>GİRİŞ!F16</f>
        <v>0</v>
      </c>
      <c r="I17" s="19">
        <f>GİRİŞ!G16</f>
        <v>0</v>
      </c>
      <c r="J17" s="15">
        <f t="shared" si="5"/>
        <v>39401</v>
      </c>
      <c r="K17" s="16">
        <f aca="true" t="shared" si="6" ref="K17:K23">I17-J17</f>
        <v>-39401</v>
      </c>
      <c r="L17" s="17">
        <f aca="true" t="shared" si="7" ref="L17:L23">H17*K17</f>
        <v>0</v>
      </c>
    </row>
    <row r="18" spans="2:12" ht="12.75" hidden="1" outlineLevel="1">
      <c r="B18" s="13">
        <f>GİRİŞ!B17</f>
        <v>260</v>
      </c>
      <c r="C18" s="14">
        <f>GİRİŞ!C17</f>
        <v>39379</v>
      </c>
      <c r="D18" s="15">
        <f t="shared" si="4"/>
        <v>39232</v>
      </c>
      <c r="E18" s="16">
        <f t="shared" si="0"/>
        <v>147</v>
      </c>
      <c r="F18" s="17">
        <f t="shared" si="1"/>
        <v>38220</v>
      </c>
      <c r="H18" s="20">
        <f>GİRİŞ!F17</f>
        <v>0</v>
      </c>
      <c r="I18" s="19">
        <f>GİRİŞ!G17</f>
        <v>0</v>
      </c>
      <c r="J18" s="15">
        <f t="shared" si="5"/>
        <v>39401</v>
      </c>
      <c r="K18" s="16">
        <f t="shared" si="6"/>
        <v>-39401</v>
      </c>
      <c r="L18" s="17">
        <f t="shared" si="7"/>
        <v>0</v>
      </c>
    </row>
    <row r="19" spans="2:16" ht="12.75" hidden="1" outlineLevel="1">
      <c r="B19" s="13">
        <f>GİRİŞ!B18</f>
        <v>32.69</v>
      </c>
      <c r="C19" s="14">
        <f>GİRİŞ!C18</f>
        <v>39380</v>
      </c>
      <c r="D19" s="15">
        <f t="shared" si="4"/>
        <v>39232</v>
      </c>
      <c r="E19" s="16">
        <f t="shared" si="0"/>
        <v>148</v>
      </c>
      <c r="F19" s="17">
        <f t="shared" si="1"/>
        <v>4838.12</v>
      </c>
      <c r="H19" s="20">
        <f>GİRİŞ!F18</f>
        <v>0</v>
      </c>
      <c r="I19" s="19">
        <f>GİRİŞ!G18</f>
        <v>0</v>
      </c>
      <c r="J19" s="15">
        <f t="shared" si="5"/>
        <v>39401</v>
      </c>
      <c r="K19" s="16">
        <f t="shared" si="6"/>
        <v>-39401</v>
      </c>
      <c r="L19" s="17">
        <f t="shared" si="7"/>
        <v>0</v>
      </c>
      <c r="P19" s="21"/>
    </row>
    <row r="20" spans="2:16" ht="12.75" hidden="1" outlineLevel="1">
      <c r="B20" s="13">
        <f>GİRİŞ!B19</f>
        <v>0</v>
      </c>
      <c r="C20" s="14">
        <f>GİRİŞ!C19</f>
        <v>0</v>
      </c>
      <c r="D20" s="15">
        <f>D13</f>
        <v>39232</v>
      </c>
      <c r="E20" s="16">
        <f t="shared" si="0"/>
        <v>-39232</v>
      </c>
      <c r="F20" s="17">
        <f t="shared" si="1"/>
        <v>0</v>
      </c>
      <c r="H20" s="22">
        <f>GİRİŞ!F19</f>
        <v>0</v>
      </c>
      <c r="I20" s="34">
        <f>GİRİŞ!G19</f>
        <v>0</v>
      </c>
      <c r="J20" s="15">
        <f>J13</f>
        <v>39401</v>
      </c>
      <c r="K20" s="16">
        <f t="shared" si="6"/>
        <v>-39401</v>
      </c>
      <c r="L20" s="17">
        <f t="shared" si="7"/>
        <v>0</v>
      </c>
      <c r="P20" s="21"/>
    </row>
    <row r="21" spans="2:16" ht="12.75" hidden="1" outlineLevel="1">
      <c r="B21" s="13">
        <f>GİRİŞ!B20</f>
        <v>0</v>
      </c>
      <c r="C21" s="14">
        <f>GİRİŞ!C20</f>
        <v>0</v>
      </c>
      <c r="D21" s="15">
        <f aca="true" t="shared" si="8" ref="D21:D65">D14</f>
        <v>39232</v>
      </c>
      <c r="E21" s="16">
        <f>C21-D21</f>
        <v>-39232</v>
      </c>
      <c r="F21" s="17">
        <f>B21*E21</f>
        <v>0</v>
      </c>
      <c r="H21" s="22">
        <f>GİRİŞ!F20</f>
        <v>0</v>
      </c>
      <c r="I21" s="34">
        <f>GİRİŞ!G20</f>
        <v>0</v>
      </c>
      <c r="J21" s="15">
        <f aca="true" t="shared" si="9" ref="J21:J65">J14</f>
        <v>39401</v>
      </c>
      <c r="K21" s="16">
        <f t="shared" si="6"/>
        <v>-39401</v>
      </c>
      <c r="L21" s="17">
        <f t="shared" si="7"/>
        <v>0</v>
      </c>
      <c r="P21" s="21"/>
    </row>
    <row r="22" spans="2:16" ht="12.75" hidden="1" outlineLevel="1">
      <c r="B22" s="13">
        <f>GİRİŞ!B21</f>
        <v>0</v>
      </c>
      <c r="C22" s="14">
        <f>GİRİŞ!C21</f>
        <v>0</v>
      </c>
      <c r="D22" s="15">
        <f t="shared" si="8"/>
        <v>39232</v>
      </c>
      <c r="E22" s="16">
        <f>C22-D22</f>
        <v>-39232</v>
      </c>
      <c r="F22" s="17">
        <f>B22*E22</f>
        <v>0</v>
      </c>
      <c r="H22" s="22">
        <f>GİRİŞ!F21</f>
        <v>0</v>
      </c>
      <c r="I22" s="34">
        <f>GİRİŞ!G21</f>
        <v>0</v>
      </c>
      <c r="J22" s="15">
        <f t="shared" si="9"/>
        <v>39401</v>
      </c>
      <c r="K22" s="16">
        <f t="shared" si="6"/>
        <v>-39401</v>
      </c>
      <c r="L22" s="17">
        <f t="shared" si="7"/>
        <v>0</v>
      </c>
      <c r="P22" s="21"/>
    </row>
    <row r="23" spans="2:16" ht="12.75" hidden="1" outlineLevel="1">
      <c r="B23" s="13">
        <f>GİRİŞ!B22</f>
        <v>0</v>
      </c>
      <c r="C23" s="14">
        <f>GİRİŞ!C22</f>
        <v>0</v>
      </c>
      <c r="D23" s="15">
        <f t="shared" si="8"/>
        <v>39232</v>
      </c>
      <c r="E23" s="16">
        <f>C23-D23</f>
        <v>-39232</v>
      </c>
      <c r="F23" s="17">
        <f>B23*E23</f>
        <v>0</v>
      </c>
      <c r="H23" s="22">
        <f>GİRİŞ!F22</f>
        <v>0</v>
      </c>
      <c r="I23" s="34">
        <f>GİRİŞ!G22</f>
        <v>0</v>
      </c>
      <c r="J23" s="15">
        <f t="shared" si="9"/>
        <v>39401</v>
      </c>
      <c r="K23" s="16">
        <f t="shared" si="6"/>
        <v>-39401</v>
      </c>
      <c r="L23" s="17">
        <f t="shared" si="7"/>
        <v>0</v>
      </c>
      <c r="P23" s="21"/>
    </row>
    <row r="24" spans="2:16" ht="12.75" hidden="1" outlineLevel="1">
      <c r="B24" s="13">
        <f>GİRİŞ!B23</f>
        <v>0</v>
      </c>
      <c r="C24" s="14">
        <f>GİRİŞ!C23</f>
        <v>0</v>
      </c>
      <c r="D24" s="15">
        <f t="shared" si="8"/>
        <v>39232</v>
      </c>
      <c r="E24" s="16">
        <f aca="true" t="shared" si="10" ref="E24:E41">C24-D24</f>
        <v>-39232</v>
      </c>
      <c r="F24" s="17">
        <f aca="true" t="shared" si="11" ref="F24:F41">B24*E24</f>
        <v>0</v>
      </c>
      <c r="H24" s="22">
        <f>GİRİŞ!F23</f>
        <v>0</v>
      </c>
      <c r="I24" s="34">
        <f>GİRİŞ!G23</f>
        <v>0</v>
      </c>
      <c r="J24" s="15">
        <f t="shared" si="9"/>
        <v>39401</v>
      </c>
      <c r="K24" s="16">
        <f aca="true" t="shared" si="12" ref="K24:K41">I24-J24</f>
        <v>-39401</v>
      </c>
      <c r="L24" s="17">
        <f aca="true" t="shared" si="13" ref="L24:L41">H24*K24</f>
        <v>0</v>
      </c>
      <c r="P24" s="21"/>
    </row>
    <row r="25" spans="2:16" ht="12.75" hidden="1" outlineLevel="1">
      <c r="B25" s="13">
        <f>GİRİŞ!B24</f>
        <v>0</v>
      </c>
      <c r="C25" s="14">
        <f>GİRİŞ!C24</f>
        <v>0</v>
      </c>
      <c r="D25" s="15">
        <f t="shared" si="8"/>
        <v>39232</v>
      </c>
      <c r="E25" s="16">
        <f t="shared" si="10"/>
        <v>-39232</v>
      </c>
      <c r="F25" s="17">
        <f t="shared" si="11"/>
        <v>0</v>
      </c>
      <c r="H25" s="22">
        <f>GİRİŞ!F24</f>
        <v>0</v>
      </c>
      <c r="I25" s="34">
        <f>GİRİŞ!G24</f>
        <v>0</v>
      </c>
      <c r="J25" s="15">
        <f t="shared" si="9"/>
        <v>39401</v>
      </c>
      <c r="K25" s="16">
        <f t="shared" si="12"/>
        <v>-39401</v>
      </c>
      <c r="L25" s="17">
        <f t="shared" si="13"/>
        <v>0</v>
      </c>
      <c r="P25" s="21"/>
    </row>
    <row r="26" spans="2:16" ht="12.75" hidden="1" outlineLevel="1">
      <c r="B26" s="13">
        <f>GİRİŞ!B25</f>
        <v>0</v>
      </c>
      <c r="C26" s="14">
        <f>GİRİŞ!C25</f>
        <v>0</v>
      </c>
      <c r="D26" s="15">
        <f t="shared" si="8"/>
        <v>39232</v>
      </c>
      <c r="E26" s="16">
        <f t="shared" si="10"/>
        <v>-39232</v>
      </c>
      <c r="F26" s="17">
        <f t="shared" si="11"/>
        <v>0</v>
      </c>
      <c r="H26" s="22">
        <f>GİRİŞ!F25</f>
        <v>0</v>
      </c>
      <c r="I26" s="34">
        <f>GİRİŞ!G25</f>
        <v>0</v>
      </c>
      <c r="J26" s="15">
        <f t="shared" si="9"/>
        <v>39401</v>
      </c>
      <c r="K26" s="16">
        <f t="shared" si="12"/>
        <v>-39401</v>
      </c>
      <c r="L26" s="17">
        <f t="shared" si="13"/>
        <v>0</v>
      </c>
      <c r="P26" s="21"/>
    </row>
    <row r="27" spans="2:16" ht="12.75" hidden="1" outlineLevel="1">
      <c r="B27" s="13">
        <f>GİRİŞ!B26</f>
        <v>0</v>
      </c>
      <c r="C27" s="14">
        <f>GİRİŞ!C26</f>
        <v>0</v>
      </c>
      <c r="D27" s="15">
        <f t="shared" si="8"/>
        <v>39232</v>
      </c>
      <c r="E27" s="16">
        <f t="shared" si="10"/>
        <v>-39232</v>
      </c>
      <c r="F27" s="17">
        <f t="shared" si="11"/>
        <v>0</v>
      </c>
      <c r="H27" s="22">
        <f>GİRİŞ!F26</f>
        <v>0</v>
      </c>
      <c r="I27" s="34">
        <f>GİRİŞ!G26</f>
        <v>0</v>
      </c>
      <c r="J27" s="15">
        <f t="shared" si="9"/>
        <v>39401</v>
      </c>
      <c r="K27" s="16">
        <f t="shared" si="12"/>
        <v>-39401</v>
      </c>
      <c r="L27" s="17">
        <f t="shared" si="13"/>
        <v>0</v>
      </c>
      <c r="P27" s="21"/>
    </row>
    <row r="28" spans="2:16" ht="12.75" hidden="1" outlineLevel="1">
      <c r="B28" s="13">
        <f>GİRİŞ!B27</f>
        <v>0</v>
      </c>
      <c r="C28" s="14">
        <f>GİRİŞ!C27</f>
        <v>0</v>
      </c>
      <c r="D28" s="15">
        <f t="shared" si="8"/>
        <v>39232</v>
      </c>
      <c r="E28" s="16">
        <f t="shared" si="10"/>
        <v>-39232</v>
      </c>
      <c r="F28" s="17">
        <f t="shared" si="11"/>
        <v>0</v>
      </c>
      <c r="H28" s="22">
        <f>GİRİŞ!F27</f>
        <v>0</v>
      </c>
      <c r="I28" s="34">
        <f>GİRİŞ!G27</f>
        <v>0</v>
      </c>
      <c r="J28" s="15">
        <f t="shared" si="9"/>
        <v>39401</v>
      </c>
      <c r="K28" s="16">
        <f t="shared" si="12"/>
        <v>-39401</v>
      </c>
      <c r="L28" s="17">
        <f t="shared" si="13"/>
        <v>0</v>
      </c>
      <c r="P28" s="21"/>
    </row>
    <row r="29" spans="2:16" ht="12.75" hidden="1" outlineLevel="1">
      <c r="B29" s="13">
        <f>GİRİŞ!B28</f>
        <v>0</v>
      </c>
      <c r="C29" s="14">
        <f>GİRİŞ!C28</f>
        <v>0</v>
      </c>
      <c r="D29" s="15">
        <f t="shared" si="8"/>
        <v>39232</v>
      </c>
      <c r="E29" s="16">
        <f t="shared" si="10"/>
        <v>-39232</v>
      </c>
      <c r="F29" s="17">
        <f t="shared" si="11"/>
        <v>0</v>
      </c>
      <c r="H29" s="22">
        <f>GİRİŞ!F28</f>
        <v>0</v>
      </c>
      <c r="I29" s="34">
        <f>GİRİŞ!G28</f>
        <v>0</v>
      </c>
      <c r="J29" s="15">
        <f t="shared" si="9"/>
        <v>39401</v>
      </c>
      <c r="K29" s="16">
        <f t="shared" si="12"/>
        <v>-39401</v>
      </c>
      <c r="L29" s="17">
        <f t="shared" si="13"/>
        <v>0</v>
      </c>
      <c r="P29" s="21"/>
    </row>
    <row r="30" spans="2:16" ht="12.75" hidden="1" outlineLevel="1">
      <c r="B30" s="13">
        <f>GİRİŞ!B29</f>
        <v>0</v>
      </c>
      <c r="C30" s="14">
        <f>GİRİŞ!C29</f>
        <v>0</v>
      </c>
      <c r="D30" s="15">
        <f t="shared" si="8"/>
        <v>39232</v>
      </c>
      <c r="E30" s="16">
        <f t="shared" si="10"/>
        <v>-39232</v>
      </c>
      <c r="F30" s="17">
        <f t="shared" si="11"/>
        <v>0</v>
      </c>
      <c r="H30" s="22">
        <f>GİRİŞ!F29</f>
        <v>0</v>
      </c>
      <c r="I30" s="34">
        <f>GİRİŞ!G29</f>
        <v>0</v>
      </c>
      <c r="J30" s="15">
        <f t="shared" si="9"/>
        <v>39401</v>
      </c>
      <c r="K30" s="16">
        <f t="shared" si="12"/>
        <v>-39401</v>
      </c>
      <c r="L30" s="17">
        <f t="shared" si="13"/>
        <v>0</v>
      </c>
      <c r="P30" s="21"/>
    </row>
    <row r="31" spans="2:16" ht="12.75" hidden="1" outlineLevel="1">
      <c r="B31" s="13">
        <f>GİRİŞ!B30</f>
        <v>0</v>
      </c>
      <c r="C31" s="14">
        <f>GİRİŞ!C30</f>
        <v>0</v>
      </c>
      <c r="D31" s="15">
        <f t="shared" si="8"/>
        <v>39232</v>
      </c>
      <c r="E31" s="16">
        <f t="shared" si="10"/>
        <v>-39232</v>
      </c>
      <c r="F31" s="17">
        <f t="shared" si="11"/>
        <v>0</v>
      </c>
      <c r="H31" s="22">
        <f>GİRİŞ!F30</f>
        <v>0</v>
      </c>
      <c r="I31" s="34">
        <f>GİRİŞ!G30</f>
        <v>0</v>
      </c>
      <c r="J31" s="15">
        <f t="shared" si="9"/>
        <v>39401</v>
      </c>
      <c r="K31" s="16">
        <f t="shared" si="12"/>
        <v>-39401</v>
      </c>
      <c r="L31" s="17">
        <f t="shared" si="13"/>
        <v>0</v>
      </c>
      <c r="P31" s="21"/>
    </row>
    <row r="32" spans="2:16" ht="12.75" hidden="1" outlineLevel="1">
      <c r="B32" s="13">
        <f>GİRİŞ!B31</f>
        <v>0</v>
      </c>
      <c r="C32" s="14">
        <f>GİRİŞ!C31</f>
        <v>0</v>
      </c>
      <c r="D32" s="15">
        <f t="shared" si="8"/>
        <v>39232</v>
      </c>
      <c r="E32" s="16">
        <f t="shared" si="10"/>
        <v>-39232</v>
      </c>
      <c r="F32" s="17">
        <f t="shared" si="11"/>
        <v>0</v>
      </c>
      <c r="H32" s="22">
        <f>GİRİŞ!F31</f>
        <v>0</v>
      </c>
      <c r="I32" s="34">
        <f>GİRİŞ!G31</f>
        <v>0</v>
      </c>
      <c r="J32" s="15">
        <f t="shared" si="9"/>
        <v>39401</v>
      </c>
      <c r="K32" s="16">
        <f t="shared" si="12"/>
        <v>-39401</v>
      </c>
      <c r="L32" s="17">
        <f t="shared" si="13"/>
        <v>0</v>
      </c>
      <c r="P32" s="21"/>
    </row>
    <row r="33" spans="2:16" ht="12.75" hidden="1" outlineLevel="1">
      <c r="B33" s="13">
        <f>GİRİŞ!B32</f>
        <v>0</v>
      </c>
      <c r="C33" s="14">
        <f>GİRİŞ!C32</f>
        <v>0</v>
      </c>
      <c r="D33" s="15">
        <f t="shared" si="8"/>
        <v>39232</v>
      </c>
      <c r="E33" s="16">
        <f t="shared" si="10"/>
        <v>-39232</v>
      </c>
      <c r="F33" s="17">
        <f t="shared" si="11"/>
        <v>0</v>
      </c>
      <c r="H33" s="22">
        <f>GİRİŞ!F32</f>
        <v>0</v>
      </c>
      <c r="I33" s="34">
        <f>GİRİŞ!G32</f>
        <v>0</v>
      </c>
      <c r="J33" s="15">
        <f t="shared" si="9"/>
        <v>39401</v>
      </c>
      <c r="K33" s="16">
        <f t="shared" si="12"/>
        <v>-39401</v>
      </c>
      <c r="L33" s="17">
        <f t="shared" si="13"/>
        <v>0</v>
      </c>
      <c r="P33" s="21"/>
    </row>
    <row r="34" spans="2:16" ht="12.75" hidden="1" outlineLevel="1">
      <c r="B34" s="13">
        <f>GİRİŞ!B33</f>
        <v>0</v>
      </c>
      <c r="C34" s="14">
        <f>GİRİŞ!C33</f>
        <v>0</v>
      </c>
      <c r="D34" s="15">
        <f t="shared" si="8"/>
        <v>39232</v>
      </c>
      <c r="E34" s="16">
        <f t="shared" si="10"/>
        <v>-39232</v>
      </c>
      <c r="F34" s="17">
        <f t="shared" si="11"/>
        <v>0</v>
      </c>
      <c r="H34" s="22">
        <f>GİRİŞ!F33</f>
        <v>0</v>
      </c>
      <c r="I34" s="34">
        <f>GİRİŞ!G33</f>
        <v>0</v>
      </c>
      <c r="J34" s="15">
        <f t="shared" si="9"/>
        <v>39401</v>
      </c>
      <c r="K34" s="16">
        <f t="shared" si="12"/>
        <v>-39401</v>
      </c>
      <c r="L34" s="17">
        <f t="shared" si="13"/>
        <v>0</v>
      </c>
      <c r="P34" s="21"/>
    </row>
    <row r="35" spans="2:16" ht="12.75" hidden="1" outlineLevel="1">
      <c r="B35" s="13">
        <f>GİRİŞ!B34</f>
        <v>0</v>
      </c>
      <c r="C35" s="14">
        <f>GİRİŞ!C34</f>
        <v>0</v>
      </c>
      <c r="D35" s="15">
        <f t="shared" si="8"/>
        <v>39232</v>
      </c>
      <c r="E35" s="16">
        <f t="shared" si="10"/>
        <v>-39232</v>
      </c>
      <c r="F35" s="17">
        <f t="shared" si="11"/>
        <v>0</v>
      </c>
      <c r="H35" s="22">
        <f>GİRİŞ!F34</f>
        <v>0</v>
      </c>
      <c r="I35" s="34">
        <f>GİRİŞ!G34</f>
        <v>0</v>
      </c>
      <c r="J35" s="15">
        <f t="shared" si="9"/>
        <v>39401</v>
      </c>
      <c r="K35" s="16">
        <f t="shared" si="12"/>
        <v>-39401</v>
      </c>
      <c r="L35" s="17">
        <f t="shared" si="13"/>
        <v>0</v>
      </c>
      <c r="P35" s="21"/>
    </row>
    <row r="36" spans="2:16" ht="12.75" hidden="1" outlineLevel="1">
      <c r="B36" s="13">
        <f>GİRİŞ!B35</f>
        <v>0</v>
      </c>
      <c r="C36" s="14">
        <f>GİRİŞ!C35</f>
        <v>0</v>
      </c>
      <c r="D36" s="15">
        <f t="shared" si="8"/>
        <v>39232</v>
      </c>
      <c r="E36" s="16">
        <f t="shared" si="10"/>
        <v>-39232</v>
      </c>
      <c r="F36" s="17">
        <f t="shared" si="11"/>
        <v>0</v>
      </c>
      <c r="H36" s="22">
        <f>GİRİŞ!F35</f>
        <v>0</v>
      </c>
      <c r="I36" s="34">
        <f>GİRİŞ!G35</f>
        <v>0</v>
      </c>
      <c r="J36" s="15">
        <f t="shared" si="9"/>
        <v>39401</v>
      </c>
      <c r="K36" s="16">
        <f t="shared" si="12"/>
        <v>-39401</v>
      </c>
      <c r="L36" s="17">
        <f t="shared" si="13"/>
        <v>0</v>
      </c>
      <c r="P36" s="21"/>
    </row>
    <row r="37" spans="2:16" ht="12.75" hidden="1" outlineLevel="1">
      <c r="B37" s="13">
        <f>GİRİŞ!B36</f>
        <v>0</v>
      </c>
      <c r="C37" s="14">
        <f>GİRİŞ!C36</f>
        <v>0</v>
      </c>
      <c r="D37" s="15">
        <f t="shared" si="8"/>
        <v>39232</v>
      </c>
      <c r="E37" s="16">
        <f t="shared" si="10"/>
        <v>-39232</v>
      </c>
      <c r="F37" s="17">
        <f t="shared" si="11"/>
        <v>0</v>
      </c>
      <c r="H37" s="22">
        <f>GİRİŞ!F36</f>
        <v>0</v>
      </c>
      <c r="I37" s="34">
        <f>GİRİŞ!G36</f>
        <v>0</v>
      </c>
      <c r="J37" s="15">
        <f t="shared" si="9"/>
        <v>39401</v>
      </c>
      <c r="K37" s="16">
        <f t="shared" si="12"/>
        <v>-39401</v>
      </c>
      <c r="L37" s="17">
        <f t="shared" si="13"/>
        <v>0</v>
      </c>
      <c r="P37" s="21"/>
    </row>
    <row r="38" spans="2:16" ht="12.75" hidden="1" outlineLevel="1">
      <c r="B38" s="13">
        <f>GİRİŞ!B37</f>
        <v>0</v>
      </c>
      <c r="C38" s="14">
        <f>GİRİŞ!C37</f>
        <v>0</v>
      </c>
      <c r="D38" s="15">
        <f t="shared" si="8"/>
        <v>39232</v>
      </c>
      <c r="E38" s="16">
        <f t="shared" si="10"/>
        <v>-39232</v>
      </c>
      <c r="F38" s="17">
        <f t="shared" si="11"/>
        <v>0</v>
      </c>
      <c r="H38" s="22">
        <f>GİRİŞ!F37</f>
        <v>0</v>
      </c>
      <c r="I38" s="34">
        <f>GİRİŞ!G37</f>
        <v>0</v>
      </c>
      <c r="J38" s="15">
        <f t="shared" si="9"/>
        <v>39401</v>
      </c>
      <c r="K38" s="16">
        <f t="shared" si="12"/>
        <v>-39401</v>
      </c>
      <c r="L38" s="17">
        <f t="shared" si="13"/>
        <v>0</v>
      </c>
      <c r="P38" s="21"/>
    </row>
    <row r="39" spans="2:16" ht="12.75" hidden="1" outlineLevel="1">
      <c r="B39" s="13">
        <f>GİRİŞ!B38</f>
        <v>0</v>
      </c>
      <c r="C39" s="14">
        <f>GİRİŞ!C38</f>
        <v>0</v>
      </c>
      <c r="D39" s="15">
        <f t="shared" si="8"/>
        <v>39232</v>
      </c>
      <c r="E39" s="16">
        <f t="shared" si="10"/>
        <v>-39232</v>
      </c>
      <c r="F39" s="17">
        <f t="shared" si="11"/>
        <v>0</v>
      </c>
      <c r="H39" s="22">
        <f>GİRİŞ!F38</f>
        <v>0</v>
      </c>
      <c r="I39" s="34">
        <f>GİRİŞ!G38</f>
        <v>0</v>
      </c>
      <c r="J39" s="15">
        <f t="shared" si="9"/>
        <v>39401</v>
      </c>
      <c r="K39" s="16">
        <f t="shared" si="12"/>
        <v>-39401</v>
      </c>
      <c r="L39" s="17">
        <f t="shared" si="13"/>
        <v>0</v>
      </c>
      <c r="P39" s="21"/>
    </row>
    <row r="40" spans="2:16" ht="12.75" hidden="1" outlineLevel="1">
      <c r="B40" s="13">
        <f>GİRİŞ!B39</f>
        <v>0</v>
      </c>
      <c r="C40" s="14">
        <f>GİRİŞ!C39</f>
        <v>0</v>
      </c>
      <c r="D40" s="15">
        <f t="shared" si="8"/>
        <v>39232</v>
      </c>
      <c r="E40" s="16">
        <f t="shared" si="10"/>
        <v>-39232</v>
      </c>
      <c r="F40" s="17">
        <f t="shared" si="11"/>
        <v>0</v>
      </c>
      <c r="H40" s="22">
        <f>GİRİŞ!F39</f>
        <v>0</v>
      </c>
      <c r="I40" s="34">
        <f>GİRİŞ!G39</f>
        <v>0</v>
      </c>
      <c r="J40" s="15">
        <f t="shared" si="9"/>
        <v>39401</v>
      </c>
      <c r="K40" s="16">
        <f t="shared" si="12"/>
        <v>-39401</v>
      </c>
      <c r="L40" s="17">
        <f t="shared" si="13"/>
        <v>0</v>
      </c>
      <c r="P40" s="21"/>
    </row>
    <row r="41" spans="2:16" ht="12.75" hidden="1" outlineLevel="1">
      <c r="B41" s="13">
        <f>GİRİŞ!B40</f>
        <v>0</v>
      </c>
      <c r="C41" s="14">
        <f>GİRİŞ!C40</f>
        <v>0</v>
      </c>
      <c r="D41" s="15">
        <f t="shared" si="8"/>
        <v>39232</v>
      </c>
      <c r="E41" s="16">
        <f t="shared" si="10"/>
        <v>-39232</v>
      </c>
      <c r="F41" s="17">
        <f t="shared" si="11"/>
        <v>0</v>
      </c>
      <c r="H41" s="22">
        <f>GİRİŞ!F40</f>
        <v>0</v>
      </c>
      <c r="I41" s="34">
        <f>GİRİŞ!G40</f>
        <v>0</v>
      </c>
      <c r="J41" s="15">
        <f t="shared" si="9"/>
        <v>39401</v>
      </c>
      <c r="K41" s="16">
        <f t="shared" si="12"/>
        <v>-39401</v>
      </c>
      <c r="L41" s="17">
        <f t="shared" si="13"/>
        <v>0</v>
      </c>
      <c r="P41" s="21"/>
    </row>
    <row r="42" spans="2:16" ht="12.75" hidden="1" outlineLevel="1">
      <c r="B42" s="13">
        <f>GİRİŞ!B41</f>
        <v>0</v>
      </c>
      <c r="C42" s="14">
        <f>GİRİŞ!C41</f>
        <v>0</v>
      </c>
      <c r="D42" s="15">
        <f t="shared" si="8"/>
        <v>39232</v>
      </c>
      <c r="E42" s="16">
        <f aca="true" t="shared" si="14" ref="E42:E55">C42-D42</f>
        <v>-39232</v>
      </c>
      <c r="F42" s="17">
        <f aca="true" t="shared" si="15" ref="F42:F55">B42*E42</f>
        <v>0</v>
      </c>
      <c r="H42" s="22">
        <f>GİRİŞ!F41</f>
        <v>0</v>
      </c>
      <c r="I42" s="34">
        <f>GİRİŞ!G41</f>
        <v>0</v>
      </c>
      <c r="J42" s="15">
        <f t="shared" si="9"/>
        <v>39401</v>
      </c>
      <c r="K42" s="16">
        <f aca="true" t="shared" si="16" ref="K42:K55">I42-J42</f>
        <v>-39401</v>
      </c>
      <c r="L42" s="17">
        <f aca="true" t="shared" si="17" ref="L42:L55">H42*K42</f>
        <v>0</v>
      </c>
      <c r="P42" s="21"/>
    </row>
    <row r="43" spans="2:16" ht="12.75" hidden="1" outlineLevel="1">
      <c r="B43" s="13">
        <f>GİRİŞ!B42</f>
        <v>0</v>
      </c>
      <c r="C43" s="14">
        <f>GİRİŞ!C42</f>
        <v>0</v>
      </c>
      <c r="D43" s="15">
        <f t="shared" si="8"/>
        <v>39232</v>
      </c>
      <c r="E43" s="16">
        <f t="shared" si="14"/>
        <v>-39232</v>
      </c>
      <c r="F43" s="17">
        <f t="shared" si="15"/>
        <v>0</v>
      </c>
      <c r="H43" s="22">
        <f>GİRİŞ!F42</f>
        <v>0</v>
      </c>
      <c r="I43" s="34">
        <f>GİRİŞ!G42</f>
        <v>0</v>
      </c>
      <c r="J43" s="15">
        <f t="shared" si="9"/>
        <v>39401</v>
      </c>
      <c r="K43" s="16">
        <f t="shared" si="16"/>
        <v>-39401</v>
      </c>
      <c r="L43" s="17">
        <f t="shared" si="17"/>
        <v>0</v>
      </c>
      <c r="P43" s="21"/>
    </row>
    <row r="44" spans="2:16" ht="12.75" hidden="1" outlineLevel="1">
      <c r="B44" s="13">
        <f>GİRİŞ!B43</f>
        <v>0</v>
      </c>
      <c r="C44" s="14">
        <f>GİRİŞ!C43</f>
        <v>0</v>
      </c>
      <c r="D44" s="15">
        <f t="shared" si="8"/>
        <v>39232</v>
      </c>
      <c r="E44" s="16">
        <f t="shared" si="14"/>
        <v>-39232</v>
      </c>
      <c r="F44" s="17">
        <f t="shared" si="15"/>
        <v>0</v>
      </c>
      <c r="H44" s="22">
        <f>GİRİŞ!F43</f>
        <v>0</v>
      </c>
      <c r="I44" s="34">
        <f>GİRİŞ!G43</f>
        <v>0</v>
      </c>
      <c r="J44" s="15">
        <f t="shared" si="9"/>
        <v>39401</v>
      </c>
      <c r="K44" s="16">
        <f t="shared" si="16"/>
        <v>-39401</v>
      </c>
      <c r="L44" s="17">
        <f t="shared" si="17"/>
        <v>0</v>
      </c>
      <c r="P44" s="21"/>
    </row>
    <row r="45" spans="2:16" ht="12.75" hidden="1" outlineLevel="1">
      <c r="B45" s="13">
        <f>GİRİŞ!B44</f>
        <v>0</v>
      </c>
      <c r="C45" s="14">
        <f>GİRİŞ!C44</f>
        <v>0</v>
      </c>
      <c r="D45" s="15">
        <f t="shared" si="8"/>
        <v>39232</v>
      </c>
      <c r="E45" s="16">
        <f t="shared" si="14"/>
        <v>-39232</v>
      </c>
      <c r="F45" s="17">
        <f t="shared" si="15"/>
        <v>0</v>
      </c>
      <c r="H45" s="22">
        <f>GİRİŞ!F44</f>
        <v>0</v>
      </c>
      <c r="I45" s="34">
        <f>GİRİŞ!G44</f>
        <v>0</v>
      </c>
      <c r="J45" s="15">
        <f t="shared" si="9"/>
        <v>39401</v>
      </c>
      <c r="K45" s="16">
        <f t="shared" si="16"/>
        <v>-39401</v>
      </c>
      <c r="L45" s="17">
        <f t="shared" si="17"/>
        <v>0</v>
      </c>
      <c r="P45" s="21"/>
    </row>
    <row r="46" spans="2:16" ht="12.75" hidden="1" outlineLevel="1">
      <c r="B46" s="13">
        <f>GİRİŞ!B45</f>
        <v>0</v>
      </c>
      <c r="C46" s="14">
        <f>GİRİŞ!C45</f>
        <v>0</v>
      </c>
      <c r="D46" s="15">
        <f t="shared" si="8"/>
        <v>39232</v>
      </c>
      <c r="E46" s="16">
        <f t="shared" si="14"/>
        <v>-39232</v>
      </c>
      <c r="F46" s="17">
        <f t="shared" si="15"/>
        <v>0</v>
      </c>
      <c r="H46" s="22">
        <f>GİRİŞ!F45</f>
        <v>0</v>
      </c>
      <c r="I46" s="34">
        <f>GİRİŞ!G45</f>
        <v>0</v>
      </c>
      <c r="J46" s="15">
        <f t="shared" si="9"/>
        <v>39401</v>
      </c>
      <c r="K46" s="16">
        <f t="shared" si="16"/>
        <v>-39401</v>
      </c>
      <c r="L46" s="17">
        <f t="shared" si="17"/>
        <v>0</v>
      </c>
      <c r="P46" s="21"/>
    </row>
    <row r="47" spans="2:16" ht="12.75" hidden="1" outlineLevel="1">
      <c r="B47" s="13">
        <f>GİRİŞ!B46</f>
        <v>0</v>
      </c>
      <c r="C47" s="14">
        <f>GİRİŞ!C46</f>
        <v>0</v>
      </c>
      <c r="D47" s="15">
        <f t="shared" si="8"/>
        <v>39232</v>
      </c>
      <c r="E47" s="16">
        <f t="shared" si="14"/>
        <v>-39232</v>
      </c>
      <c r="F47" s="17">
        <f t="shared" si="15"/>
        <v>0</v>
      </c>
      <c r="H47" s="22">
        <f>GİRİŞ!F46</f>
        <v>0</v>
      </c>
      <c r="I47" s="34">
        <f>GİRİŞ!G46</f>
        <v>0</v>
      </c>
      <c r="J47" s="15">
        <f t="shared" si="9"/>
        <v>39401</v>
      </c>
      <c r="K47" s="16">
        <f t="shared" si="16"/>
        <v>-39401</v>
      </c>
      <c r="L47" s="17">
        <f t="shared" si="17"/>
        <v>0</v>
      </c>
      <c r="P47" s="21"/>
    </row>
    <row r="48" spans="2:16" ht="12.75" hidden="1" outlineLevel="1">
      <c r="B48" s="13">
        <f>GİRİŞ!B47</f>
        <v>0</v>
      </c>
      <c r="C48" s="14">
        <f>GİRİŞ!C47</f>
        <v>0</v>
      </c>
      <c r="D48" s="15">
        <f t="shared" si="8"/>
        <v>39232</v>
      </c>
      <c r="E48" s="16">
        <f t="shared" si="14"/>
        <v>-39232</v>
      </c>
      <c r="F48" s="17">
        <f t="shared" si="15"/>
        <v>0</v>
      </c>
      <c r="H48" s="22">
        <f>GİRİŞ!F47</f>
        <v>0</v>
      </c>
      <c r="I48" s="34">
        <f>GİRİŞ!G47</f>
        <v>0</v>
      </c>
      <c r="J48" s="15">
        <f t="shared" si="9"/>
        <v>39401</v>
      </c>
      <c r="K48" s="16">
        <f t="shared" si="16"/>
        <v>-39401</v>
      </c>
      <c r="L48" s="17">
        <f t="shared" si="17"/>
        <v>0</v>
      </c>
      <c r="P48" s="21"/>
    </row>
    <row r="49" spans="2:16" ht="12.75" hidden="1" outlineLevel="1">
      <c r="B49" s="13">
        <f>GİRİŞ!B48</f>
        <v>0</v>
      </c>
      <c r="C49" s="14">
        <f>GİRİŞ!C48</f>
        <v>0</v>
      </c>
      <c r="D49" s="15">
        <f t="shared" si="8"/>
        <v>39232</v>
      </c>
      <c r="E49" s="16">
        <f t="shared" si="14"/>
        <v>-39232</v>
      </c>
      <c r="F49" s="17">
        <f t="shared" si="15"/>
        <v>0</v>
      </c>
      <c r="H49" s="22">
        <f>GİRİŞ!F48</f>
        <v>0</v>
      </c>
      <c r="I49" s="34">
        <f>GİRİŞ!G48</f>
        <v>0</v>
      </c>
      <c r="J49" s="15">
        <f t="shared" si="9"/>
        <v>39401</v>
      </c>
      <c r="K49" s="16">
        <f t="shared" si="16"/>
        <v>-39401</v>
      </c>
      <c r="L49" s="17">
        <f t="shared" si="17"/>
        <v>0</v>
      </c>
      <c r="P49" s="21"/>
    </row>
    <row r="50" spans="2:16" ht="12.75" hidden="1" outlineLevel="1">
      <c r="B50" s="13">
        <f>GİRİŞ!B49</f>
        <v>0</v>
      </c>
      <c r="C50" s="14">
        <f>GİRİŞ!C49</f>
        <v>0</v>
      </c>
      <c r="D50" s="15">
        <f t="shared" si="8"/>
        <v>39232</v>
      </c>
      <c r="E50" s="16">
        <f t="shared" si="14"/>
        <v>-39232</v>
      </c>
      <c r="F50" s="17">
        <f t="shared" si="15"/>
        <v>0</v>
      </c>
      <c r="H50" s="22">
        <f>GİRİŞ!F49</f>
        <v>0</v>
      </c>
      <c r="I50" s="34">
        <f>GİRİŞ!G49</f>
        <v>0</v>
      </c>
      <c r="J50" s="15">
        <f t="shared" si="9"/>
        <v>39401</v>
      </c>
      <c r="K50" s="16">
        <f t="shared" si="16"/>
        <v>-39401</v>
      </c>
      <c r="L50" s="17">
        <f t="shared" si="17"/>
        <v>0</v>
      </c>
      <c r="P50" s="21"/>
    </row>
    <row r="51" spans="2:16" ht="12.75" hidden="1" outlineLevel="1">
      <c r="B51" s="13">
        <f>GİRİŞ!B50</f>
        <v>0</v>
      </c>
      <c r="C51" s="14">
        <f>GİRİŞ!C50</f>
        <v>0</v>
      </c>
      <c r="D51" s="15">
        <f t="shared" si="8"/>
        <v>39232</v>
      </c>
      <c r="E51" s="16">
        <f t="shared" si="14"/>
        <v>-39232</v>
      </c>
      <c r="F51" s="17">
        <f t="shared" si="15"/>
        <v>0</v>
      </c>
      <c r="H51" s="22">
        <f>GİRİŞ!F50</f>
        <v>0</v>
      </c>
      <c r="I51" s="34">
        <f>GİRİŞ!G50</f>
        <v>0</v>
      </c>
      <c r="J51" s="15">
        <f t="shared" si="9"/>
        <v>39401</v>
      </c>
      <c r="K51" s="16">
        <f t="shared" si="16"/>
        <v>-39401</v>
      </c>
      <c r="L51" s="17">
        <f t="shared" si="17"/>
        <v>0</v>
      </c>
      <c r="P51" s="21"/>
    </row>
    <row r="52" spans="2:16" ht="12.75" hidden="1" outlineLevel="1">
      <c r="B52" s="13">
        <f>GİRİŞ!B51</f>
        <v>0</v>
      </c>
      <c r="C52" s="14">
        <f>GİRİŞ!C51</f>
        <v>0</v>
      </c>
      <c r="D52" s="15">
        <f t="shared" si="8"/>
        <v>39232</v>
      </c>
      <c r="E52" s="16">
        <f t="shared" si="14"/>
        <v>-39232</v>
      </c>
      <c r="F52" s="17">
        <f t="shared" si="15"/>
        <v>0</v>
      </c>
      <c r="H52" s="22">
        <f>GİRİŞ!F51</f>
        <v>0</v>
      </c>
      <c r="I52" s="34">
        <f>GİRİŞ!G51</f>
        <v>0</v>
      </c>
      <c r="J52" s="15">
        <f t="shared" si="9"/>
        <v>39401</v>
      </c>
      <c r="K52" s="16">
        <f t="shared" si="16"/>
        <v>-39401</v>
      </c>
      <c r="L52" s="17">
        <f t="shared" si="17"/>
        <v>0</v>
      </c>
      <c r="P52" s="21"/>
    </row>
    <row r="53" spans="2:16" ht="12.75" hidden="1" outlineLevel="1">
      <c r="B53" s="13">
        <f>GİRİŞ!B52</f>
        <v>0</v>
      </c>
      <c r="C53" s="14">
        <f>GİRİŞ!C52</f>
        <v>0</v>
      </c>
      <c r="D53" s="15">
        <f t="shared" si="8"/>
        <v>39232</v>
      </c>
      <c r="E53" s="16">
        <f t="shared" si="14"/>
        <v>-39232</v>
      </c>
      <c r="F53" s="17">
        <f t="shared" si="15"/>
        <v>0</v>
      </c>
      <c r="H53" s="22">
        <f>GİRİŞ!F52</f>
        <v>0</v>
      </c>
      <c r="I53" s="34">
        <f>GİRİŞ!G52</f>
        <v>0</v>
      </c>
      <c r="J53" s="15">
        <f t="shared" si="9"/>
        <v>39401</v>
      </c>
      <c r="K53" s="16">
        <f t="shared" si="16"/>
        <v>-39401</v>
      </c>
      <c r="L53" s="17">
        <f t="shared" si="17"/>
        <v>0</v>
      </c>
      <c r="P53" s="21"/>
    </row>
    <row r="54" spans="2:16" ht="12.75" hidden="1" outlineLevel="1">
      <c r="B54" s="13">
        <f>GİRİŞ!B53</f>
        <v>0</v>
      </c>
      <c r="C54" s="14">
        <f>GİRİŞ!C53</f>
        <v>0</v>
      </c>
      <c r="D54" s="15">
        <f t="shared" si="8"/>
        <v>39232</v>
      </c>
      <c r="E54" s="16">
        <f t="shared" si="14"/>
        <v>-39232</v>
      </c>
      <c r="F54" s="17">
        <f t="shared" si="15"/>
        <v>0</v>
      </c>
      <c r="H54" s="22">
        <f>GİRİŞ!F53</f>
        <v>0</v>
      </c>
      <c r="I54" s="34">
        <f>GİRİŞ!G53</f>
        <v>0</v>
      </c>
      <c r="J54" s="15">
        <f t="shared" si="9"/>
        <v>39401</v>
      </c>
      <c r="K54" s="16">
        <f t="shared" si="16"/>
        <v>-39401</v>
      </c>
      <c r="L54" s="17">
        <f t="shared" si="17"/>
        <v>0</v>
      </c>
      <c r="P54" s="21"/>
    </row>
    <row r="55" spans="2:16" ht="12.75" hidden="1" outlineLevel="1">
      <c r="B55" s="13">
        <f>GİRİŞ!B54</f>
        <v>0</v>
      </c>
      <c r="C55" s="14">
        <f>GİRİŞ!C54</f>
        <v>0</v>
      </c>
      <c r="D55" s="15">
        <f t="shared" si="8"/>
        <v>39232</v>
      </c>
      <c r="E55" s="16">
        <f t="shared" si="14"/>
        <v>-39232</v>
      </c>
      <c r="F55" s="17">
        <f t="shared" si="15"/>
        <v>0</v>
      </c>
      <c r="H55" s="22">
        <f>GİRİŞ!F54</f>
        <v>0</v>
      </c>
      <c r="I55" s="34">
        <f>GİRİŞ!G54</f>
        <v>0</v>
      </c>
      <c r="J55" s="15">
        <f t="shared" si="9"/>
        <v>39401</v>
      </c>
      <c r="K55" s="16">
        <f t="shared" si="16"/>
        <v>-39401</v>
      </c>
      <c r="L55" s="17">
        <f t="shared" si="17"/>
        <v>0</v>
      </c>
      <c r="P55" s="21"/>
    </row>
    <row r="56" spans="2:16" ht="12.75" hidden="1" outlineLevel="1">
      <c r="B56" s="13">
        <f>GİRİŞ!B55</f>
        <v>0</v>
      </c>
      <c r="C56" s="14">
        <f>GİRİŞ!C55</f>
        <v>0</v>
      </c>
      <c r="D56" s="15">
        <f t="shared" si="8"/>
        <v>39232</v>
      </c>
      <c r="E56" s="16">
        <f>C56-D56</f>
        <v>-39232</v>
      </c>
      <c r="F56" s="17">
        <f>B56*E56</f>
        <v>0</v>
      </c>
      <c r="H56" s="22">
        <f>GİRİŞ!F55</f>
        <v>0</v>
      </c>
      <c r="I56" s="34">
        <f>GİRİŞ!G55</f>
        <v>0</v>
      </c>
      <c r="J56" s="15">
        <f t="shared" si="9"/>
        <v>39401</v>
      </c>
      <c r="K56" s="16">
        <f>I56-J56</f>
        <v>-39401</v>
      </c>
      <c r="L56" s="17">
        <f>H56*K56</f>
        <v>0</v>
      </c>
      <c r="P56" s="21"/>
    </row>
    <row r="57" spans="2:16" ht="12.75" hidden="1" outlineLevel="1">
      <c r="B57" s="13">
        <f>GİRİŞ!B56</f>
        <v>0</v>
      </c>
      <c r="C57" s="14">
        <f>GİRİŞ!C56</f>
        <v>0</v>
      </c>
      <c r="D57" s="15">
        <f t="shared" si="8"/>
        <v>39232</v>
      </c>
      <c r="E57" s="16">
        <f aca="true" t="shared" si="18" ref="E57:E65">C57-D57</f>
        <v>-39232</v>
      </c>
      <c r="F57" s="17">
        <f aca="true" t="shared" si="19" ref="F57:F65">B57*E57</f>
        <v>0</v>
      </c>
      <c r="H57" s="22">
        <f>GİRİŞ!F56</f>
        <v>0</v>
      </c>
      <c r="I57" s="34">
        <f>GİRİŞ!G56</f>
        <v>0</v>
      </c>
      <c r="J57" s="15">
        <f t="shared" si="9"/>
        <v>39401</v>
      </c>
      <c r="K57" s="16">
        <f aca="true" t="shared" si="20" ref="K57:K65">I57-J57</f>
        <v>-39401</v>
      </c>
      <c r="L57" s="17">
        <f aca="true" t="shared" si="21" ref="L57:L65">H57*K57</f>
        <v>0</v>
      </c>
      <c r="P57" s="21"/>
    </row>
    <row r="58" spans="2:16" ht="12.75" hidden="1" outlineLevel="1">
      <c r="B58" s="13">
        <f>GİRİŞ!B57</f>
        <v>0</v>
      </c>
      <c r="C58" s="14">
        <f>GİRİŞ!C57</f>
        <v>0</v>
      </c>
      <c r="D58" s="15">
        <f t="shared" si="8"/>
        <v>39232</v>
      </c>
      <c r="E58" s="16">
        <f t="shared" si="18"/>
        <v>-39232</v>
      </c>
      <c r="F58" s="17">
        <f t="shared" si="19"/>
        <v>0</v>
      </c>
      <c r="H58" s="22">
        <f>GİRİŞ!F57</f>
        <v>0</v>
      </c>
      <c r="I58" s="34">
        <f>GİRİŞ!G57</f>
        <v>0</v>
      </c>
      <c r="J58" s="15">
        <f t="shared" si="9"/>
        <v>39401</v>
      </c>
      <c r="K58" s="16">
        <f t="shared" si="20"/>
        <v>-39401</v>
      </c>
      <c r="L58" s="17">
        <f t="shared" si="21"/>
        <v>0</v>
      </c>
      <c r="P58" s="21"/>
    </row>
    <row r="59" spans="2:16" ht="12.75" hidden="1" outlineLevel="1">
      <c r="B59" s="13">
        <f>GİRİŞ!B58</f>
        <v>0</v>
      </c>
      <c r="C59" s="14">
        <f>GİRİŞ!C58</f>
        <v>0</v>
      </c>
      <c r="D59" s="15">
        <f t="shared" si="8"/>
        <v>39232</v>
      </c>
      <c r="E59" s="16">
        <f t="shared" si="18"/>
        <v>-39232</v>
      </c>
      <c r="F59" s="17">
        <f t="shared" si="19"/>
        <v>0</v>
      </c>
      <c r="H59" s="22">
        <f>GİRİŞ!F58</f>
        <v>0</v>
      </c>
      <c r="I59" s="34">
        <f>GİRİŞ!G58</f>
        <v>0</v>
      </c>
      <c r="J59" s="15">
        <f t="shared" si="9"/>
        <v>39401</v>
      </c>
      <c r="K59" s="16">
        <f t="shared" si="20"/>
        <v>-39401</v>
      </c>
      <c r="L59" s="17">
        <f t="shared" si="21"/>
        <v>0</v>
      </c>
      <c r="P59" s="21"/>
    </row>
    <row r="60" spans="2:16" ht="12.75" hidden="1" outlineLevel="1">
      <c r="B60" s="13">
        <f>GİRİŞ!B59</f>
        <v>0</v>
      </c>
      <c r="C60" s="14">
        <f>GİRİŞ!C59</f>
        <v>0</v>
      </c>
      <c r="D60" s="15">
        <f t="shared" si="8"/>
        <v>39232</v>
      </c>
      <c r="E60" s="16">
        <f t="shared" si="18"/>
        <v>-39232</v>
      </c>
      <c r="F60" s="17">
        <f t="shared" si="19"/>
        <v>0</v>
      </c>
      <c r="H60" s="22">
        <f>GİRİŞ!F59</f>
        <v>0</v>
      </c>
      <c r="I60" s="34">
        <f>GİRİŞ!G59</f>
        <v>0</v>
      </c>
      <c r="J60" s="15">
        <f t="shared" si="9"/>
        <v>39401</v>
      </c>
      <c r="K60" s="16">
        <f t="shared" si="20"/>
        <v>-39401</v>
      </c>
      <c r="L60" s="17">
        <f t="shared" si="21"/>
        <v>0</v>
      </c>
      <c r="P60" s="21"/>
    </row>
    <row r="61" spans="2:16" ht="12.75" hidden="1" outlineLevel="1">
      <c r="B61" s="13">
        <f>GİRİŞ!B60</f>
        <v>0</v>
      </c>
      <c r="C61" s="14">
        <f>GİRİŞ!C60</f>
        <v>0</v>
      </c>
      <c r="D61" s="15">
        <f t="shared" si="8"/>
        <v>39232</v>
      </c>
      <c r="E61" s="16">
        <f t="shared" si="18"/>
        <v>-39232</v>
      </c>
      <c r="F61" s="17">
        <f t="shared" si="19"/>
        <v>0</v>
      </c>
      <c r="H61" s="22">
        <f>GİRİŞ!F60</f>
        <v>0</v>
      </c>
      <c r="I61" s="34">
        <f>GİRİŞ!G60</f>
        <v>0</v>
      </c>
      <c r="J61" s="15">
        <f t="shared" si="9"/>
        <v>39401</v>
      </c>
      <c r="K61" s="16">
        <f t="shared" si="20"/>
        <v>-39401</v>
      </c>
      <c r="L61" s="17">
        <f t="shared" si="21"/>
        <v>0</v>
      </c>
      <c r="P61" s="21"/>
    </row>
    <row r="62" spans="2:16" ht="12.75" hidden="1" outlineLevel="1">
      <c r="B62" s="13">
        <f>GİRİŞ!B61</f>
        <v>0</v>
      </c>
      <c r="C62" s="14">
        <f>GİRİŞ!C61</f>
        <v>0</v>
      </c>
      <c r="D62" s="15">
        <f t="shared" si="8"/>
        <v>39232</v>
      </c>
      <c r="E62" s="16">
        <f t="shared" si="18"/>
        <v>-39232</v>
      </c>
      <c r="F62" s="17">
        <f t="shared" si="19"/>
        <v>0</v>
      </c>
      <c r="H62" s="22">
        <f>GİRİŞ!F61</f>
        <v>0</v>
      </c>
      <c r="I62" s="34">
        <f>GİRİŞ!G61</f>
        <v>0</v>
      </c>
      <c r="J62" s="15">
        <f t="shared" si="9"/>
        <v>39401</v>
      </c>
      <c r="K62" s="16">
        <f t="shared" si="20"/>
        <v>-39401</v>
      </c>
      <c r="L62" s="17">
        <f t="shared" si="21"/>
        <v>0</v>
      </c>
      <c r="P62" s="21"/>
    </row>
    <row r="63" spans="2:16" ht="12.75" hidden="1" outlineLevel="1">
      <c r="B63" s="13">
        <f>GİRİŞ!B62</f>
        <v>0</v>
      </c>
      <c r="C63" s="14">
        <f>GİRİŞ!C62</f>
        <v>0</v>
      </c>
      <c r="D63" s="15">
        <f t="shared" si="8"/>
        <v>39232</v>
      </c>
      <c r="E63" s="16">
        <f t="shared" si="18"/>
        <v>-39232</v>
      </c>
      <c r="F63" s="17">
        <f t="shared" si="19"/>
        <v>0</v>
      </c>
      <c r="H63" s="22">
        <f>GİRİŞ!F62</f>
        <v>0</v>
      </c>
      <c r="I63" s="34">
        <f>GİRİŞ!G62</f>
        <v>0</v>
      </c>
      <c r="J63" s="15">
        <f t="shared" si="9"/>
        <v>39401</v>
      </c>
      <c r="K63" s="16">
        <f t="shared" si="20"/>
        <v>-39401</v>
      </c>
      <c r="L63" s="17">
        <f t="shared" si="21"/>
        <v>0</v>
      </c>
      <c r="P63" s="21"/>
    </row>
    <row r="64" spans="2:16" ht="12.75" hidden="1" outlineLevel="1">
      <c r="B64" s="13">
        <f>GİRİŞ!B63</f>
        <v>0</v>
      </c>
      <c r="C64" s="14">
        <f>GİRİŞ!C63</f>
        <v>0</v>
      </c>
      <c r="D64" s="15">
        <f t="shared" si="8"/>
        <v>39232</v>
      </c>
      <c r="E64" s="16">
        <f t="shared" si="18"/>
        <v>-39232</v>
      </c>
      <c r="F64" s="17">
        <f t="shared" si="19"/>
        <v>0</v>
      </c>
      <c r="H64" s="22">
        <f>GİRİŞ!F63</f>
        <v>0</v>
      </c>
      <c r="I64" s="34">
        <f>GİRİŞ!G63</f>
        <v>0</v>
      </c>
      <c r="J64" s="15">
        <f t="shared" si="9"/>
        <v>39401</v>
      </c>
      <c r="K64" s="16">
        <f t="shared" si="20"/>
        <v>-39401</v>
      </c>
      <c r="L64" s="17">
        <f t="shared" si="21"/>
        <v>0</v>
      </c>
      <c r="P64" s="23"/>
    </row>
    <row r="65" spans="2:12" ht="12.75" collapsed="1">
      <c r="B65" s="13">
        <f>GİRİŞ!B64</f>
        <v>0</v>
      </c>
      <c r="C65" s="14">
        <f>GİRİŞ!C64</f>
        <v>0</v>
      </c>
      <c r="D65" s="15">
        <f t="shared" si="8"/>
        <v>39232</v>
      </c>
      <c r="E65" s="16">
        <f t="shared" si="18"/>
        <v>-39232</v>
      </c>
      <c r="F65" s="17">
        <f t="shared" si="19"/>
        <v>0</v>
      </c>
      <c r="H65" s="22">
        <f>GİRİŞ!F64</f>
        <v>0</v>
      </c>
      <c r="I65" s="34">
        <f>GİRİŞ!G64</f>
        <v>0</v>
      </c>
      <c r="J65" s="15">
        <f t="shared" si="9"/>
        <v>39401</v>
      </c>
      <c r="K65" s="16">
        <f t="shared" si="20"/>
        <v>-39401</v>
      </c>
      <c r="L65" s="17">
        <f t="shared" si="21"/>
        <v>0</v>
      </c>
    </row>
    <row r="66" spans="2:16" ht="12.75">
      <c r="B66" s="111"/>
      <c r="C66" s="112"/>
      <c r="D66" s="112"/>
      <c r="E66" s="112"/>
      <c r="F66" s="113"/>
      <c r="H66" s="111"/>
      <c r="I66" s="112"/>
      <c r="J66" s="112"/>
      <c r="K66" s="112"/>
      <c r="L66" s="113"/>
      <c r="P66" s="24"/>
    </row>
    <row r="67" spans="2:16" ht="12.75">
      <c r="B67" s="25">
        <f>SUM(B9:B65)</f>
        <v>5978.85</v>
      </c>
      <c r="C67" s="26">
        <f>F67/B67+C9</f>
        <v>39302.849046221265</v>
      </c>
      <c r="D67" s="26"/>
      <c r="E67" s="27"/>
      <c r="F67" s="2">
        <f>SUM(F9:F65)</f>
        <v>423595.82000000007</v>
      </c>
      <c r="H67" s="25">
        <f>SUM(H9:H65)</f>
        <v>5950</v>
      </c>
      <c r="I67" s="26">
        <f>L67/H67+I9</f>
        <v>39374.28571428572</v>
      </c>
      <c r="J67" s="26"/>
      <c r="K67" s="27"/>
      <c r="L67" s="2">
        <f>SUM(L9:L65)</f>
        <v>-158950</v>
      </c>
      <c r="P67" s="28"/>
    </row>
    <row r="68" spans="2:16" ht="13.5" thickBot="1">
      <c r="B68" s="106"/>
      <c r="C68" s="107"/>
      <c r="D68" s="107"/>
      <c r="E68" s="107"/>
      <c r="F68" s="108"/>
      <c r="H68" s="106"/>
      <c r="I68" s="107"/>
      <c r="J68" s="107"/>
      <c r="K68" s="107"/>
      <c r="L68" s="108"/>
      <c r="P68" s="28"/>
    </row>
    <row r="69" spans="3:9" ht="12.75">
      <c r="C69" s="29"/>
      <c r="F69" s="23"/>
      <c r="I69" s="29"/>
    </row>
    <row r="70" spans="2:15" ht="15.75">
      <c r="B70" s="89" t="s">
        <v>3</v>
      </c>
      <c r="C70" s="90">
        <f>C67+GİRİŞ!B5</f>
        <v>39332.849046221265</v>
      </c>
      <c r="F70" s="23"/>
      <c r="H70" s="36">
        <f>I67</f>
        <v>39374.28571428572</v>
      </c>
      <c r="O70" s="24"/>
    </row>
    <row r="71" ht="12.75">
      <c r="B71" s="30"/>
    </row>
    <row r="72" spans="2:9" ht="15.75">
      <c r="B72" s="30" t="s">
        <v>15</v>
      </c>
      <c r="H72" s="40">
        <f>H70-C70</f>
        <v>41.43666806445253</v>
      </c>
      <c r="I72" s="37" t="s">
        <v>6</v>
      </c>
    </row>
    <row r="73" spans="2:9" ht="15.75">
      <c r="B73" s="114" t="s">
        <v>16</v>
      </c>
      <c r="C73" s="114"/>
      <c r="H73" s="38">
        <f>GİRİŞ!$G$5</f>
        <v>4</v>
      </c>
      <c r="I73" s="37" t="s">
        <v>14</v>
      </c>
    </row>
    <row r="74" spans="2:9" ht="15.75">
      <c r="B74" s="114" t="s">
        <v>18</v>
      </c>
      <c r="C74" s="114"/>
      <c r="H74" s="38">
        <f>H73/30*H72</f>
        <v>5.5248890752603375</v>
      </c>
      <c r="I74" s="37" t="s">
        <v>14</v>
      </c>
    </row>
    <row r="75" spans="2:9" ht="16.5" thickBot="1">
      <c r="B75" s="115" t="s">
        <v>17</v>
      </c>
      <c r="C75" s="115"/>
      <c r="G75" s="101">
        <f>B67*H74/100</f>
        <v>330.3248304762027</v>
      </c>
      <c r="H75" s="101"/>
      <c r="I75" s="39" t="s">
        <v>19</v>
      </c>
    </row>
    <row r="76" spans="3:10" ht="16.5" thickTop="1">
      <c r="C76" s="100" t="s">
        <v>23</v>
      </c>
      <c r="D76" s="100"/>
      <c r="H76" s="68">
        <f>G75*18/100</f>
        <v>59.458469485716485</v>
      </c>
      <c r="J76" s="37"/>
    </row>
    <row r="77" spans="3:8" ht="15.75">
      <c r="C77" s="96" t="s">
        <v>21</v>
      </c>
      <c r="D77" s="96"/>
      <c r="E77" s="96"/>
      <c r="F77" s="96"/>
      <c r="G77" s="96"/>
      <c r="H77" s="69">
        <f>G75+H76</f>
        <v>389.78329996191917</v>
      </c>
    </row>
    <row r="78" ht="12.75">
      <c r="D78" s="21"/>
    </row>
    <row r="79" ht="12.75">
      <c r="D79" s="21"/>
    </row>
    <row r="80" spans="3:8" ht="12.75">
      <c r="C80" s="86" t="s">
        <v>24</v>
      </c>
      <c r="D80" s="87"/>
      <c r="G80" s="87"/>
      <c r="H80" s="88">
        <f>H70-C67</f>
        <v>71.43666806445253</v>
      </c>
    </row>
    <row r="81" ht="12.75">
      <c r="D81" s="21"/>
    </row>
    <row r="82" spans="4:8" ht="12.75">
      <c r="D82" s="21"/>
      <c r="H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3"/>
    </row>
    <row r="90" ht="12.75">
      <c r="D90" s="24"/>
    </row>
    <row r="91" ht="12.75">
      <c r="D91" s="28"/>
    </row>
    <row r="92" ht="12.75">
      <c r="D92" s="28"/>
    </row>
  </sheetData>
  <sheetProtection password="D97F" sheet="1" objects="1" scenarios="1"/>
  <mergeCells count="14">
    <mergeCell ref="H66:L66"/>
    <mergeCell ref="B73:C73"/>
    <mergeCell ref="B75:C75"/>
    <mergeCell ref="B74:C74"/>
    <mergeCell ref="C76:D76"/>
    <mergeCell ref="G75:H75"/>
    <mergeCell ref="B4:D4"/>
    <mergeCell ref="B7:F7"/>
    <mergeCell ref="H7:L7"/>
    <mergeCell ref="B68:F68"/>
    <mergeCell ref="H68:L68"/>
    <mergeCell ref="D8:E8"/>
    <mergeCell ref="J8:K8"/>
    <mergeCell ref="B66:F66"/>
  </mergeCells>
  <printOptions verticalCentered="1"/>
  <pageMargins left="0.1968503937007874" right="0.1968503937007874" top="0.1968503937007874" bottom="0.5905511811023623" header="0.5118110236220472" footer="0.5118110236220472"/>
  <pageSetup horizontalDpi="240" verticalDpi="24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ismaild</dc:creator>
  <cp:keywords/>
  <dc:description/>
  <cp:lastModifiedBy>Mustafa Gülşen</cp:lastModifiedBy>
  <cp:lastPrinted>2007-06-14T07:37:23Z</cp:lastPrinted>
  <dcterms:created xsi:type="dcterms:W3CDTF">2005-02-18T10:01:13Z</dcterms:created>
  <dcterms:modified xsi:type="dcterms:W3CDTF">2008-03-26T21:55:38Z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